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5.xml" ContentType="application/vnd.openxmlformats-officedocument.drawingml.char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876" windowWidth="20868" windowHeight="8436" activeTab="2"/>
  </bookViews>
  <sheets>
    <sheet name="CONTENIDO" sheetId="21" r:id="rId1"/>
    <sheet name="EMPRESAS - TIPO AERONAVE" sheetId="22" r:id="rId2"/>
    <sheet name="COBERTURA" sheetId="28" r:id="rId3"/>
    <sheet name="GRAFICAS" sheetId="30" r:id="rId4"/>
    <sheet name="PAX REGULAR NACIONAL  II SEM" sheetId="9" r:id="rId5"/>
    <sheet name="PAX-  EXTRAN II SEM " sheetId="24" r:id="rId6"/>
    <sheet name="CARGA -EXTRANJERA II SEM" sheetId="23" r:id="rId7"/>
    <sheet name="CARGA NAL  II SEM 2013" sheetId="5" r:id="rId8"/>
    <sheet name="COMERC. REGIONAL II SEM" sheetId="7" r:id="rId9"/>
    <sheet name="AEROTAXIS II SEM" sheetId="6" r:id="rId10"/>
    <sheet name="TRABAJ AEREOS ESPEC IISEM " sheetId="8" r:id="rId11"/>
    <sheet name="AVIACION AGRICOLA  II SEM 2013" sheetId="15" r:id="rId12"/>
    <sheet name="ESPECIAL DE CARGA  II SEM 2013" sheetId="29" r:id="rId13"/>
  </sheets>
  <externalReferences>
    <externalReference r:id="rId14"/>
  </externalReference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C25" i="29" l="1"/>
  <c r="D25" i="29"/>
  <c r="E25" i="29"/>
  <c r="F25" i="29"/>
  <c r="C26" i="29"/>
  <c r="D26" i="29"/>
  <c r="E26" i="29"/>
  <c r="F26" i="29"/>
  <c r="C27" i="29"/>
  <c r="D27" i="29"/>
  <c r="E27" i="29"/>
  <c r="F27" i="29"/>
  <c r="C28" i="29"/>
  <c r="D28" i="29"/>
  <c r="E28" i="29"/>
  <c r="F28" i="29"/>
  <c r="C29" i="29"/>
  <c r="D29" i="29"/>
  <c r="E29" i="29"/>
  <c r="F29" i="29"/>
  <c r="C30" i="29"/>
  <c r="D30" i="29"/>
  <c r="E30" i="29"/>
  <c r="F30" i="29"/>
  <c r="C31" i="29"/>
  <c r="D31" i="29"/>
  <c r="E31" i="29"/>
  <c r="F31" i="29"/>
  <c r="C32" i="29"/>
  <c r="D32" i="29"/>
  <c r="E32" i="29"/>
  <c r="F32" i="29"/>
  <c r="C33" i="29"/>
  <c r="D33" i="29"/>
  <c r="E33" i="29"/>
  <c r="F33" i="29"/>
  <c r="C34" i="29"/>
  <c r="D34" i="29"/>
  <c r="E34" i="29"/>
  <c r="F34" i="29"/>
  <c r="C35" i="29"/>
  <c r="D35" i="29"/>
  <c r="E35" i="29"/>
  <c r="F35" i="29"/>
  <c r="C36" i="29"/>
  <c r="D36" i="29"/>
  <c r="E36" i="29"/>
  <c r="F36" i="29"/>
  <c r="C37" i="29"/>
  <c r="D37" i="29"/>
  <c r="E37" i="29"/>
  <c r="F37" i="29"/>
  <c r="C38" i="29"/>
  <c r="D38" i="29"/>
  <c r="E38" i="29"/>
  <c r="F38" i="29"/>
  <c r="B37" i="29"/>
  <c r="B36" i="29"/>
  <c r="B35" i="29"/>
  <c r="B34" i="29"/>
  <c r="B33" i="29"/>
  <c r="B26" i="29"/>
  <c r="B27" i="29"/>
  <c r="B28" i="29"/>
  <c r="B29" i="29"/>
  <c r="B30" i="29"/>
  <c r="B31" i="29"/>
  <c r="B32" i="29"/>
  <c r="B25" i="29"/>
  <c r="C24" i="15"/>
  <c r="D24" i="15"/>
  <c r="E24" i="15"/>
  <c r="F24" i="15"/>
  <c r="G24" i="15"/>
  <c r="H24" i="15"/>
  <c r="I24" i="15"/>
  <c r="C25" i="15"/>
  <c r="D25" i="15"/>
  <c r="E25" i="15"/>
  <c r="F25" i="15"/>
  <c r="G25" i="15"/>
  <c r="H25" i="15"/>
  <c r="I25" i="15"/>
  <c r="C26" i="15"/>
  <c r="D26" i="15"/>
  <c r="E26" i="15"/>
  <c r="F26" i="15"/>
  <c r="G26" i="15"/>
  <c r="H26" i="15"/>
  <c r="I26" i="15"/>
  <c r="C27" i="15"/>
  <c r="D27" i="15"/>
  <c r="E27" i="15"/>
  <c r="F27" i="15"/>
  <c r="G27" i="15"/>
  <c r="H27" i="15"/>
  <c r="I27" i="15"/>
  <c r="C28" i="15"/>
  <c r="D28" i="15"/>
  <c r="E28" i="15"/>
  <c r="F28" i="15"/>
  <c r="G28" i="15"/>
  <c r="H28" i="15"/>
  <c r="I28" i="15"/>
  <c r="C29" i="15"/>
  <c r="D29" i="15"/>
  <c r="E29" i="15"/>
  <c r="F29" i="15"/>
  <c r="G29" i="15"/>
  <c r="H29" i="15"/>
  <c r="I29" i="15"/>
  <c r="C30" i="15"/>
  <c r="D30" i="15"/>
  <c r="E30" i="15"/>
  <c r="F30" i="15"/>
  <c r="G30" i="15"/>
  <c r="H30" i="15"/>
  <c r="I30" i="15"/>
  <c r="C31" i="15"/>
  <c r="D31" i="15"/>
  <c r="E31" i="15"/>
  <c r="F31" i="15"/>
  <c r="G31" i="15"/>
  <c r="H31" i="15"/>
  <c r="I31" i="15"/>
  <c r="C32" i="15"/>
  <c r="D32" i="15"/>
  <c r="E32" i="15"/>
  <c r="F32" i="15"/>
  <c r="G32" i="15"/>
  <c r="H32" i="15"/>
  <c r="I32" i="15"/>
  <c r="C33" i="15"/>
  <c r="D33" i="15"/>
  <c r="E33" i="15"/>
  <c r="F33" i="15"/>
  <c r="G33" i="15"/>
  <c r="H33" i="15"/>
  <c r="I33" i="15"/>
  <c r="C34" i="15"/>
  <c r="D34" i="15"/>
  <c r="E34" i="15"/>
  <c r="F34" i="15"/>
  <c r="G34" i="15"/>
  <c r="H34" i="15"/>
  <c r="I34" i="15"/>
  <c r="C35" i="15"/>
  <c r="D35" i="15"/>
  <c r="E35" i="15"/>
  <c r="F35" i="15"/>
  <c r="G35" i="15"/>
  <c r="H35" i="15"/>
  <c r="I35" i="15"/>
  <c r="C36" i="15"/>
  <c r="D36" i="15"/>
  <c r="E36" i="15"/>
  <c r="F36" i="15"/>
  <c r="G36" i="15"/>
  <c r="H36" i="15"/>
  <c r="I36" i="15"/>
  <c r="B32" i="15"/>
  <c r="B34" i="15"/>
  <c r="B33" i="15"/>
  <c r="B31" i="15"/>
  <c r="B25" i="15"/>
  <c r="B26" i="15"/>
  <c r="B27" i="15"/>
  <c r="B28" i="15"/>
  <c r="B29" i="15"/>
  <c r="B30" i="15"/>
  <c r="B24" i="15"/>
  <c r="C24" i="8"/>
  <c r="D24" i="8"/>
  <c r="E24" i="8"/>
  <c r="F24" i="8"/>
  <c r="C25" i="8"/>
  <c r="D25" i="8"/>
  <c r="E25" i="8"/>
  <c r="F25" i="8"/>
  <c r="C26" i="8"/>
  <c r="D26" i="8"/>
  <c r="E26" i="8"/>
  <c r="F26" i="8"/>
  <c r="C27" i="8"/>
  <c r="D27" i="8"/>
  <c r="E27" i="8"/>
  <c r="F27" i="8"/>
  <c r="C28" i="8"/>
  <c r="D28" i="8"/>
  <c r="E28" i="8"/>
  <c r="F28" i="8"/>
  <c r="C29" i="8"/>
  <c r="D29" i="8"/>
  <c r="E29" i="8"/>
  <c r="F29" i="8"/>
  <c r="C30" i="8"/>
  <c r="D30" i="8"/>
  <c r="E30" i="8"/>
  <c r="F30" i="8"/>
  <c r="C31" i="8"/>
  <c r="D31" i="8"/>
  <c r="E31" i="8"/>
  <c r="F31" i="8"/>
  <c r="C32" i="8"/>
  <c r="D32" i="8"/>
  <c r="E32" i="8"/>
  <c r="F32" i="8"/>
  <c r="C33" i="8"/>
  <c r="D33" i="8"/>
  <c r="E33" i="8"/>
  <c r="F33" i="8"/>
  <c r="C34" i="8"/>
  <c r="D34" i="8"/>
  <c r="E34" i="8"/>
  <c r="F34" i="8"/>
  <c r="C35" i="8"/>
  <c r="D35" i="8"/>
  <c r="E35" i="8"/>
  <c r="F35" i="8"/>
  <c r="C36" i="8"/>
  <c r="D36" i="8"/>
  <c r="E36" i="8"/>
  <c r="F36" i="8"/>
  <c r="C37" i="8"/>
  <c r="D37" i="8"/>
  <c r="E37" i="8"/>
  <c r="F37" i="8"/>
  <c r="B36" i="8"/>
  <c r="B35" i="8"/>
  <c r="B34" i="8"/>
  <c r="B33" i="8"/>
  <c r="B32" i="8"/>
  <c r="B25" i="8"/>
  <c r="B26" i="8"/>
  <c r="B27" i="8"/>
  <c r="B28" i="8"/>
  <c r="B29" i="8"/>
  <c r="B30" i="8"/>
  <c r="B31" i="8"/>
  <c r="B24" i="8"/>
  <c r="C23" i="5"/>
  <c r="D23" i="5"/>
  <c r="E23" i="5"/>
  <c r="F23" i="5"/>
  <c r="G23" i="5"/>
  <c r="H23" i="5"/>
  <c r="I23" i="5"/>
  <c r="C24" i="5"/>
  <c r="D24" i="5"/>
  <c r="E24" i="5"/>
  <c r="F24" i="5"/>
  <c r="G24" i="5"/>
  <c r="H24" i="5"/>
  <c r="I24" i="5"/>
  <c r="C25" i="5"/>
  <c r="D25" i="5"/>
  <c r="E25" i="5"/>
  <c r="F25" i="5"/>
  <c r="G25" i="5"/>
  <c r="H25" i="5"/>
  <c r="I25" i="5"/>
  <c r="C26" i="5"/>
  <c r="D26" i="5"/>
  <c r="E26" i="5"/>
  <c r="F26" i="5"/>
  <c r="G26" i="5"/>
  <c r="H26" i="5"/>
  <c r="I26" i="5"/>
  <c r="C27" i="5"/>
  <c r="D27" i="5"/>
  <c r="E27" i="5"/>
  <c r="F27" i="5"/>
  <c r="G27" i="5"/>
  <c r="H27" i="5"/>
  <c r="I27" i="5"/>
  <c r="C28" i="5"/>
  <c r="D28" i="5"/>
  <c r="E28" i="5"/>
  <c r="F28" i="5"/>
  <c r="G28" i="5"/>
  <c r="H28" i="5"/>
  <c r="I28" i="5"/>
  <c r="C29" i="5"/>
  <c r="D29" i="5"/>
  <c r="E29" i="5"/>
  <c r="F29" i="5"/>
  <c r="G29" i="5"/>
  <c r="H29" i="5"/>
  <c r="I29" i="5"/>
  <c r="C30" i="5"/>
  <c r="D30" i="5"/>
  <c r="E30" i="5"/>
  <c r="F30" i="5"/>
  <c r="G30" i="5"/>
  <c r="H30" i="5"/>
  <c r="I30" i="5"/>
  <c r="C31" i="5"/>
  <c r="D31" i="5"/>
  <c r="E31" i="5"/>
  <c r="F31" i="5"/>
  <c r="G31" i="5"/>
  <c r="H31" i="5"/>
  <c r="I31" i="5"/>
  <c r="C32" i="5"/>
  <c r="D32" i="5"/>
  <c r="E32" i="5"/>
  <c r="F32" i="5"/>
  <c r="G32" i="5"/>
  <c r="H32" i="5"/>
  <c r="I32" i="5"/>
  <c r="C33" i="5"/>
  <c r="D33" i="5"/>
  <c r="E33" i="5"/>
  <c r="F33" i="5"/>
  <c r="G33" i="5"/>
  <c r="H33" i="5"/>
  <c r="I33" i="5"/>
  <c r="C34" i="5"/>
  <c r="D34" i="5"/>
  <c r="E34" i="5"/>
  <c r="F34" i="5"/>
  <c r="G34" i="5"/>
  <c r="H34" i="5"/>
  <c r="I34" i="5"/>
  <c r="C35" i="5"/>
  <c r="D35" i="5"/>
  <c r="E35" i="5"/>
  <c r="F35" i="5"/>
  <c r="G35" i="5"/>
  <c r="H35" i="5"/>
  <c r="I35" i="5"/>
  <c r="B31" i="5"/>
  <c r="B29" i="5"/>
  <c r="B35" i="5"/>
  <c r="B34" i="5"/>
  <c r="B33" i="5"/>
  <c r="B32" i="5"/>
  <c r="B30" i="5"/>
  <c r="B28" i="5"/>
  <c r="B27" i="5"/>
  <c r="B26" i="5"/>
  <c r="B25" i="5"/>
  <c r="B24" i="5"/>
  <c r="B23" i="5"/>
  <c r="C23" i="23"/>
  <c r="D23" i="23"/>
  <c r="E23" i="23"/>
  <c r="F23" i="23"/>
  <c r="G23" i="23"/>
  <c r="H23" i="23"/>
  <c r="I23" i="23"/>
  <c r="C24" i="23"/>
  <c r="D24" i="23"/>
  <c r="E24" i="23"/>
  <c r="F24" i="23"/>
  <c r="G24" i="23"/>
  <c r="H24" i="23"/>
  <c r="I24" i="23"/>
  <c r="C25" i="23"/>
  <c r="D25" i="23"/>
  <c r="E25" i="23"/>
  <c r="F25" i="23"/>
  <c r="G25" i="23"/>
  <c r="H25" i="23"/>
  <c r="I25" i="23"/>
  <c r="C26" i="23"/>
  <c r="D26" i="23"/>
  <c r="E26" i="23"/>
  <c r="F26" i="23"/>
  <c r="G26" i="23"/>
  <c r="H26" i="23"/>
  <c r="I26" i="23"/>
  <c r="C27" i="23"/>
  <c r="D27" i="23"/>
  <c r="E27" i="23"/>
  <c r="F27" i="23"/>
  <c r="G27" i="23"/>
  <c r="H27" i="23"/>
  <c r="I27" i="23"/>
  <c r="C28" i="23"/>
  <c r="D28" i="23"/>
  <c r="E28" i="23"/>
  <c r="F28" i="23"/>
  <c r="G28" i="23"/>
  <c r="H28" i="23"/>
  <c r="I28" i="23"/>
  <c r="C29" i="23"/>
  <c r="D29" i="23"/>
  <c r="E29" i="23"/>
  <c r="F29" i="23"/>
  <c r="G29" i="23"/>
  <c r="H29" i="23"/>
  <c r="I29" i="23"/>
  <c r="C30" i="23"/>
  <c r="D30" i="23"/>
  <c r="E30" i="23"/>
  <c r="F30" i="23"/>
  <c r="G30" i="23"/>
  <c r="H30" i="23"/>
  <c r="I30" i="23"/>
  <c r="C31" i="23"/>
  <c r="D31" i="23"/>
  <c r="E31" i="23"/>
  <c r="F31" i="23"/>
  <c r="G31" i="23"/>
  <c r="H31" i="23"/>
  <c r="I31" i="23"/>
  <c r="C32" i="23"/>
  <c r="D32" i="23"/>
  <c r="E32" i="23"/>
  <c r="F32" i="23"/>
  <c r="G32" i="23"/>
  <c r="H32" i="23"/>
  <c r="I32" i="23"/>
  <c r="C33" i="23"/>
  <c r="D33" i="23"/>
  <c r="E33" i="23"/>
  <c r="F33" i="23"/>
  <c r="G33" i="23"/>
  <c r="H33" i="23"/>
  <c r="I33" i="23"/>
  <c r="C34" i="23"/>
  <c r="D34" i="23"/>
  <c r="E34" i="23"/>
  <c r="F34" i="23"/>
  <c r="G34" i="23"/>
  <c r="H34" i="23"/>
  <c r="I34" i="23"/>
  <c r="C35" i="23"/>
  <c r="D35" i="23"/>
  <c r="E35" i="23"/>
  <c r="F35" i="23"/>
  <c r="G35" i="23"/>
  <c r="H35" i="23"/>
  <c r="I35" i="23"/>
  <c r="B35" i="23"/>
  <c r="B34" i="23"/>
  <c r="B33" i="23"/>
  <c r="B32" i="23"/>
  <c r="B31" i="23"/>
  <c r="B30" i="23"/>
  <c r="B28" i="23"/>
  <c r="B29" i="23"/>
  <c r="B27" i="23"/>
  <c r="B26" i="23"/>
  <c r="B25" i="23"/>
  <c r="B24" i="23"/>
  <c r="B23" i="23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B38" i="6"/>
  <c r="B37" i="6"/>
  <c r="B36" i="6"/>
  <c r="B35" i="6"/>
  <c r="B33" i="6"/>
  <c r="B34" i="6"/>
  <c r="B32" i="6"/>
  <c r="B31" i="6"/>
  <c r="B30" i="6"/>
  <c r="B29" i="6"/>
  <c r="B28" i="6"/>
  <c r="B26" i="6"/>
  <c r="B25" i="6"/>
  <c r="B27" i="6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B37" i="24"/>
  <c r="B36" i="24"/>
  <c r="B35" i="24"/>
  <c r="B33" i="24"/>
  <c r="B32" i="24"/>
  <c r="B31" i="24"/>
  <c r="B30" i="24"/>
  <c r="B29" i="24"/>
  <c r="B28" i="24"/>
  <c r="B27" i="24"/>
  <c r="B26" i="24"/>
  <c r="B25" i="24"/>
  <c r="B34" i="24"/>
  <c r="F17" i="29" l="1"/>
  <c r="E17" i="29"/>
  <c r="D17" i="29"/>
  <c r="C17" i="29"/>
  <c r="B17" i="29"/>
  <c r="F13" i="29"/>
  <c r="F18" i="29" s="1"/>
  <c r="E13" i="29"/>
  <c r="E18" i="29" s="1"/>
  <c r="D13" i="29"/>
  <c r="D18" i="29" s="1"/>
  <c r="C13" i="29"/>
  <c r="C18" i="29" s="1"/>
  <c r="B13" i="29"/>
  <c r="B18" i="29" s="1"/>
  <c r="I16" i="15"/>
  <c r="H16" i="15"/>
  <c r="G16" i="15"/>
  <c r="F16" i="15"/>
  <c r="E16" i="15"/>
  <c r="D16" i="15"/>
  <c r="C16" i="15"/>
  <c r="B16" i="15"/>
  <c r="I12" i="15"/>
  <c r="I17" i="15" s="1"/>
  <c r="H12" i="15"/>
  <c r="H17" i="15" s="1"/>
  <c r="G12" i="15"/>
  <c r="G17" i="15" s="1"/>
  <c r="F12" i="15"/>
  <c r="F17" i="15" s="1"/>
  <c r="E12" i="15"/>
  <c r="E17" i="15" s="1"/>
  <c r="D12" i="15"/>
  <c r="D17" i="15" s="1"/>
  <c r="C12" i="15"/>
  <c r="C17" i="15" s="1"/>
  <c r="B12" i="15"/>
  <c r="B17" i="15" s="1"/>
  <c r="F16" i="8"/>
  <c r="E16" i="8"/>
  <c r="D16" i="8"/>
  <c r="C16" i="8"/>
  <c r="B16" i="8"/>
  <c r="F12" i="8"/>
  <c r="F17" i="8" s="1"/>
  <c r="E12" i="8"/>
  <c r="E17" i="8" s="1"/>
  <c r="D12" i="8"/>
  <c r="D17" i="8" s="1"/>
  <c r="C12" i="8"/>
  <c r="C17" i="8" s="1"/>
  <c r="B12" i="8"/>
  <c r="B17" i="8" s="1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P13" i="6"/>
  <c r="AP18" i="6" s="1"/>
  <c r="AO13" i="6"/>
  <c r="AO18" i="6" s="1"/>
  <c r="AN13" i="6"/>
  <c r="AN18" i="6" s="1"/>
  <c r="AM13" i="6"/>
  <c r="AM18" i="6" s="1"/>
  <c r="AL13" i="6"/>
  <c r="AL18" i="6" s="1"/>
  <c r="AK13" i="6"/>
  <c r="AK18" i="6" s="1"/>
  <c r="AJ13" i="6"/>
  <c r="AJ18" i="6" s="1"/>
  <c r="AI13" i="6"/>
  <c r="AI18" i="6" s="1"/>
  <c r="AH13" i="6"/>
  <c r="AH18" i="6" s="1"/>
  <c r="AG13" i="6"/>
  <c r="AG18" i="6" s="1"/>
  <c r="AF13" i="6"/>
  <c r="AF18" i="6" s="1"/>
  <c r="AE13" i="6"/>
  <c r="AE18" i="6" s="1"/>
  <c r="AD13" i="6"/>
  <c r="AD18" i="6" s="1"/>
  <c r="AC13" i="6"/>
  <c r="AC18" i="6" s="1"/>
  <c r="AB13" i="6"/>
  <c r="AB18" i="6" s="1"/>
  <c r="AA13" i="6"/>
  <c r="AA18" i="6" s="1"/>
  <c r="Z13" i="6"/>
  <c r="Z18" i="6" s="1"/>
  <c r="Y13" i="6"/>
  <c r="Y18" i="6" s="1"/>
  <c r="X13" i="6"/>
  <c r="X18" i="6" s="1"/>
  <c r="W13" i="6"/>
  <c r="W18" i="6" s="1"/>
  <c r="V13" i="6"/>
  <c r="V18" i="6" s="1"/>
  <c r="U13" i="6"/>
  <c r="U18" i="6" s="1"/>
  <c r="T13" i="6"/>
  <c r="T18" i="6" s="1"/>
  <c r="S13" i="6"/>
  <c r="S18" i="6" s="1"/>
  <c r="R13" i="6"/>
  <c r="R18" i="6" s="1"/>
  <c r="Q13" i="6"/>
  <c r="Q18" i="6" s="1"/>
  <c r="P13" i="6"/>
  <c r="P18" i="6" s="1"/>
  <c r="O13" i="6"/>
  <c r="O18" i="6" s="1"/>
  <c r="N13" i="6"/>
  <c r="N18" i="6" s="1"/>
  <c r="M13" i="6"/>
  <c r="M18" i="6" s="1"/>
  <c r="L13" i="6"/>
  <c r="L18" i="6" s="1"/>
  <c r="K13" i="6"/>
  <c r="K18" i="6" s="1"/>
  <c r="J13" i="6"/>
  <c r="J18" i="6" s="1"/>
  <c r="I13" i="6"/>
  <c r="I18" i="6" s="1"/>
  <c r="H13" i="6"/>
  <c r="H18" i="6" s="1"/>
  <c r="G13" i="6"/>
  <c r="G18" i="6" s="1"/>
  <c r="F13" i="6"/>
  <c r="F18" i="6" s="1"/>
  <c r="E13" i="6"/>
  <c r="E18" i="6" s="1"/>
  <c r="D13" i="6"/>
  <c r="D18" i="6" s="1"/>
  <c r="C13" i="6"/>
  <c r="C18" i="6" s="1"/>
  <c r="B13" i="6"/>
  <c r="B18" i="6" s="1"/>
  <c r="E18" i="7"/>
  <c r="D18" i="7"/>
  <c r="C18" i="7"/>
  <c r="B18" i="7"/>
  <c r="E14" i="7"/>
  <c r="E19" i="7" s="1"/>
  <c r="D14" i="7"/>
  <c r="D19" i="7" s="1"/>
  <c r="C14" i="7"/>
  <c r="C19" i="7" s="1"/>
  <c r="B14" i="7"/>
  <c r="B19" i="7" s="1"/>
  <c r="I16" i="5"/>
  <c r="H16" i="5"/>
  <c r="G16" i="5"/>
  <c r="F16" i="5"/>
  <c r="E16" i="5"/>
  <c r="D16" i="5"/>
  <c r="C16" i="5"/>
  <c r="B16" i="5"/>
  <c r="I12" i="5"/>
  <c r="I17" i="5" s="1"/>
  <c r="H12" i="5"/>
  <c r="H17" i="5" s="1"/>
  <c r="G12" i="5"/>
  <c r="G17" i="5" s="1"/>
  <c r="F12" i="5"/>
  <c r="F17" i="5" s="1"/>
  <c r="E12" i="5"/>
  <c r="E17" i="5" s="1"/>
  <c r="D12" i="5"/>
  <c r="D17" i="5" s="1"/>
  <c r="C12" i="5"/>
  <c r="C17" i="5" s="1"/>
  <c r="B12" i="5"/>
  <c r="B17" i="5" s="1"/>
  <c r="I16" i="23"/>
  <c r="H16" i="23"/>
  <c r="G16" i="23"/>
  <c r="F16" i="23"/>
  <c r="E16" i="23"/>
  <c r="D16" i="23"/>
  <c r="C16" i="23"/>
  <c r="B16" i="23"/>
  <c r="I12" i="23"/>
  <c r="I17" i="23" s="1"/>
  <c r="H12" i="23"/>
  <c r="H17" i="23" s="1"/>
  <c r="G12" i="23"/>
  <c r="G17" i="23" s="1"/>
  <c r="F12" i="23"/>
  <c r="F17" i="23" s="1"/>
  <c r="E12" i="23"/>
  <c r="E17" i="23" s="1"/>
  <c r="D12" i="23"/>
  <c r="D17" i="23" s="1"/>
  <c r="C12" i="23"/>
  <c r="C17" i="23" s="1"/>
  <c r="B12" i="23"/>
  <c r="B17" i="23" s="1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O14" i="24"/>
  <c r="O19" i="24" s="1"/>
  <c r="N14" i="24"/>
  <c r="N19" i="24" s="1"/>
  <c r="M14" i="24"/>
  <c r="M19" i="24" s="1"/>
  <c r="L14" i="24"/>
  <c r="L19" i="24" s="1"/>
  <c r="K14" i="24"/>
  <c r="K19" i="24" s="1"/>
  <c r="J14" i="24"/>
  <c r="J19" i="24" s="1"/>
  <c r="I14" i="24"/>
  <c r="I19" i="24" s="1"/>
  <c r="H14" i="24"/>
  <c r="H19" i="24" s="1"/>
  <c r="G14" i="24"/>
  <c r="G19" i="24" s="1"/>
  <c r="F14" i="24"/>
  <c r="F19" i="24" s="1"/>
  <c r="E14" i="24"/>
  <c r="E19" i="24" s="1"/>
  <c r="D14" i="24"/>
  <c r="D19" i="24" s="1"/>
  <c r="C14" i="24"/>
  <c r="C19" i="24" s="1"/>
  <c r="B14" i="24"/>
  <c r="B19" i="24" s="1"/>
  <c r="C3" i="30" l="1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B21" i="9"/>
  <c r="B22" i="9"/>
  <c r="B20" i="9"/>
  <c r="B19" i="9" s="1"/>
  <c r="B7" i="9"/>
  <c r="B9" i="9"/>
  <c r="B10" i="9"/>
  <c r="B11" i="9"/>
  <c r="B12" i="9"/>
  <c r="B13" i="9"/>
  <c r="B14" i="9"/>
  <c r="B15" i="9"/>
  <c r="B16" i="9"/>
  <c r="B17" i="9"/>
  <c r="B18" i="9"/>
  <c r="B6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C19" i="9"/>
  <c r="C18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C14" i="9"/>
  <c r="B15" i="30"/>
  <c r="B16" i="30" s="1"/>
  <c r="E19" i="30"/>
  <c r="E18" i="30"/>
  <c r="E17" i="30"/>
  <c r="E14" i="30"/>
  <c r="I13" i="30" s="1"/>
  <c r="E13" i="30"/>
  <c r="I12" i="30" s="1"/>
  <c r="E12" i="30"/>
  <c r="I11" i="30" s="1"/>
  <c r="E10" i="30"/>
  <c r="I10" i="30" s="1"/>
  <c r="E9" i="30"/>
  <c r="I9" i="30" s="1"/>
  <c r="E8" i="30"/>
  <c r="I8" i="30" s="1"/>
  <c r="E7" i="30"/>
  <c r="I7" i="30" s="1"/>
  <c r="E6" i="30"/>
  <c r="I6" i="30" s="1"/>
  <c r="E5" i="30"/>
  <c r="I5" i="30" s="1"/>
  <c r="E4" i="30"/>
  <c r="I4" i="30" s="1"/>
  <c r="E3" i="30"/>
  <c r="I3" i="30" s="1"/>
  <c r="B8" i="9" l="1"/>
  <c r="D15" i="30"/>
  <c r="E11" i="30"/>
  <c r="E15" i="30"/>
  <c r="D16" i="30" l="1"/>
  <c r="D14" i="30"/>
  <c r="B34" i="30" s="1"/>
  <c r="D13" i="30"/>
  <c r="B33" i="30" s="1"/>
  <c r="D12" i="30"/>
  <c r="B32" i="30" s="1"/>
  <c r="D11" i="30"/>
  <c r="E16" i="30"/>
  <c r="D10" i="30"/>
  <c r="B31" i="30" s="1"/>
  <c r="D9" i="30"/>
  <c r="B30" i="30" s="1"/>
  <c r="D8" i="30"/>
  <c r="B29" i="30" s="1"/>
  <c r="D7" i="30"/>
  <c r="B28" i="30" s="1"/>
  <c r="D6" i="30"/>
  <c r="B27" i="30" s="1"/>
  <c r="D5" i="30"/>
  <c r="B26" i="30" s="1"/>
  <c r="D4" i="30"/>
  <c r="B25" i="30" s="1"/>
  <c r="D3" i="30"/>
  <c r="B24" i="30" s="1"/>
  <c r="I93" i="9" l="1"/>
  <c r="I94" i="9"/>
  <c r="I95" i="9"/>
  <c r="I96" i="9"/>
  <c r="I92" i="9"/>
  <c r="B38" i="29" l="1"/>
  <c r="I4" i="28" l="1"/>
  <c r="C13" i="28" l="1"/>
  <c r="B13" i="28"/>
  <c r="D5" i="28"/>
  <c r="I5" i="28" s="1"/>
  <c r="D6" i="28"/>
  <c r="I6" i="28" s="1"/>
  <c r="D7" i="28"/>
  <c r="I7" i="28" s="1"/>
  <c r="D8" i="28"/>
  <c r="I8" i="28" s="1"/>
  <c r="D9" i="28"/>
  <c r="I9" i="28" s="1"/>
  <c r="D10" i="28"/>
  <c r="I10" i="28" s="1"/>
  <c r="D11" i="28"/>
  <c r="I11" i="28" s="1"/>
  <c r="D12" i="28"/>
  <c r="I12" i="28" s="1"/>
  <c r="D4" i="28"/>
  <c r="D13" i="28" l="1"/>
  <c r="I13" i="28" s="1"/>
  <c r="B39" i="24"/>
  <c r="B38" i="24"/>
  <c r="B36" i="15" l="1"/>
  <c r="B35" i="15"/>
  <c r="B37" i="8"/>
  <c r="B30" i="9" l="1"/>
  <c r="B40" i="9"/>
  <c r="B33" i="9"/>
  <c r="B29" i="9"/>
  <c r="B37" i="9"/>
  <c r="B36" i="9"/>
  <c r="B28" i="9"/>
  <c r="B35" i="9"/>
  <c r="B27" i="9"/>
  <c r="B34" i="9"/>
  <c r="B5" i="9"/>
  <c r="B26" i="9" s="1"/>
  <c r="B32" i="9"/>
  <c r="B39" i="9"/>
  <c r="B31" i="9"/>
  <c r="B38" i="9"/>
</calcChain>
</file>

<file path=xl/sharedStrings.xml><?xml version="1.0" encoding="utf-8"?>
<sst xmlns="http://schemas.openxmlformats.org/spreadsheetml/2006/main" count="1749" uniqueCount="555">
  <si>
    <t>Designador</t>
  </si>
  <si>
    <t>A320</t>
  </si>
  <si>
    <t>B762</t>
  </si>
  <si>
    <t>BE9L</t>
  </si>
  <si>
    <t>B350</t>
  </si>
  <si>
    <t>B737</t>
  </si>
  <si>
    <t>DHC6</t>
  </si>
  <si>
    <t>JS32</t>
  </si>
  <si>
    <t>DH8B</t>
  </si>
  <si>
    <t>A318</t>
  </si>
  <si>
    <t>A319</t>
  </si>
  <si>
    <t>A332</t>
  </si>
  <si>
    <t>B763</t>
  </si>
  <si>
    <t>F50</t>
  </si>
  <si>
    <t>B744</t>
  </si>
  <si>
    <t>E190</t>
  </si>
  <si>
    <t>B722</t>
  </si>
  <si>
    <t>B212</t>
  </si>
  <si>
    <t>B412</t>
  </si>
  <si>
    <t>C180</t>
  </si>
  <si>
    <t>C188</t>
  </si>
  <si>
    <t>B190</t>
  </si>
  <si>
    <t>AN26</t>
  </si>
  <si>
    <t>AN32</t>
  </si>
  <si>
    <t>DC3</t>
  </si>
  <si>
    <t>C182</t>
  </si>
  <si>
    <t>C206</t>
  </si>
  <si>
    <t>PA25</t>
  </si>
  <si>
    <t>PA36</t>
  </si>
  <si>
    <t>AC90</t>
  </si>
  <si>
    <t>C172</t>
  </si>
  <si>
    <t>PA28</t>
  </si>
  <si>
    <t>PA31</t>
  </si>
  <si>
    <t>PA32</t>
  </si>
  <si>
    <t>PA34</t>
  </si>
  <si>
    <t>C210</t>
  </si>
  <si>
    <t>C414</t>
  </si>
  <si>
    <t>B06</t>
  </si>
  <si>
    <t>AS50</t>
  </si>
  <si>
    <t>R44</t>
  </si>
  <si>
    <t>C303</t>
  </si>
  <si>
    <t>H500</t>
  </si>
  <si>
    <t>MI8</t>
  </si>
  <si>
    <t>C208</t>
  </si>
  <si>
    <t>B200</t>
  </si>
  <si>
    <t>BE20</t>
  </si>
  <si>
    <t>BE40</t>
  </si>
  <si>
    <t>L410</t>
  </si>
  <si>
    <t>C402</t>
  </si>
  <si>
    <t>EC45</t>
  </si>
  <si>
    <t>COSTOS  TOTALES</t>
  </si>
  <si>
    <t xml:space="preserve">Total Tripulación Comando </t>
  </si>
  <si>
    <t xml:space="preserve">Total Tripulación Cabina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</si>
  <si>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</si>
  <si>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</si>
  <si>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</si>
  <si>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</si>
  <si>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</si>
  <si>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</si>
  <si>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</si>
  <si>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</si>
  <si>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</si>
  <si>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</si>
  <si>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TOTAL COSTOS DIRECTOS</t>
  </si>
  <si>
    <t>TOTAL COSTOS INDIRECTOS</t>
  </si>
  <si>
    <t>COSTOS TOTALES</t>
  </si>
  <si>
    <t>PARTICIPACION</t>
  </si>
  <si>
    <t>Total Combustible</t>
  </si>
  <si>
    <t>Total Servicios Aeronaúticos</t>
  </si>
  <si>
    <t>Total Administración</t>
  </si>
  <si>
    <t>Total Ventas</t>
  </si>
  <si>
    <t>Total Tripulación Comando</t>
  </si>
  <si>
    <t>Total Seguros</t>
  </si>
  <si>
    <t>Total Depreciación</t>
  </si>
  <si>
    <t>Total Arriendo</t>
  </si>
  <si>
    <t>Total Financieros</t>
  </si>
  <si>
    <t>COSTOS DIRECTOS</t>
  </si>
  <si>
    <t>COSTOS INDIRECTOS</t>
  </si>
  <si>
    <t xml:space="preserve">EMPRESAS DE TRANSPORTE AÉREO  COMERCIAL REGIONAL  - COSTOS DE OPERACIÓN POR TIPO DE AERONAVE  </t>
  </si>
  <si>
    <t xml:space="preserve">TRABAJOS AEREOS ESPECIALES - AVIACION AGRICOLA - COSTOS DE OPERACIÓN  </t>
  </si>
  <si>
    <t>PAG</t>
  </si>
  <si>
    <t>CONCEPTO</t>
  </si>
  <si>
    <t>C O N T E N I D O</t>
  </si>
  <si>
    <t>COMERCIALIZADORA ECO LTDA.</t>
  </si>
  <si>
    <t>SDK</t>
  </si>
  <si>
    <t>AEROSUCRE S.A.</t>
  </si>
  <si>
    <t>LINEAS AEREAS SURAMERICANAS S.A.</t>
  </si>
  <si>
    <t>B727</t>
  </si>
  <si>
    <t>AMERIJET INTERNATIONAL COLOMBIA</t>
  </si>
  <si>
    <t>LAE</t>
  </si>
  <si>
    <t>ABSA AEROLINEAS BRASILERAS S.A</t>
  </si>
  <si>
    <t>TRANSPORTE AEREO DE COLOMBIA S.A.</t>
  </si>
  <si>
    <t>SPIRIT AIRLINES INC</t>
  </si>
  <si>
    <t>A343</t>
  </si>
  <si>
    <t>AEROLINEAS ARGENTINAS</t>
  </si>
  <si>
    <t>A346</t>
  </si>
  <si>
    <t>B738</t>
  </si>
  <si>
    <t>B752</t>
  </si>
  <si>
    <t>ANQ</t>
  </si>
  <si>
    <t>AEROLINEA DE ANTIOQUIA S.A</t>
  </si>
  <si>
    <t>EFY</t>
  </si>
  <si>
    <t>HELISERVICE LTDA.</t>
  </si>
  <si>
    <t>HELISTAR S A S</t>
  </si>
  <si>
    <t>RIO SUR S. A.</t>
  </si>
  <si>
    <t>CENTRAL CHARTER DE COLOMBIA S.A.</t>
  </si>
  <si>
    <t>AEROESTAR LTDA</t>
  </si>
  <si>
    <t>FAL INGENIEROS S A S</t>
  </si>
  <si>
    <t>AVA</t>
  </si>
  <si>
    <t>ARE</t>
  </si>
  <si>
    <t>RPB</t>
  </si>
  <si>
    <t>AEROREPUBLICA S.A.</t>
  </si>
  <si>
    <t>TPA</t>
  </si>
  <si>
    <t>AERO TAXI GUAYMARAL ATG S.A.S.,</t>
  </si>
  <si>
    <t>E170</t>
  </si>
  <si>
    <t>VERTICAL DE AVIACION S A S</t>
  </si>
  <si>
    <t xml:space="preserve">EMPRESAS DE TRANSPORTE AÉREO- CARGA </t>
  </si>
  <si>
    <t xml:space="preserve">EMPRESAS DE TRANSPORTE AÉREO PASAJEROS REGULAR INTERNACIONAL   -  COSTOS DE OPERACIÓN POR TIPO DE AERONAVE   </t>
  </si>
  <si>
    <t>No. EMPRE. PRESENTARON INFORME</t>
  </si>
  <si>
    <t>% CUMPLIMIENTO</t>
  </si>
  <si>
    <t>TRANASPORTE AÉREO CARGA INTERNACIONAL</t>
  </si>
  <si>
    <t>TRANSPORTE AÉREO CARGA NACIONAL</t>
  </si>
  <si>
    <t>TRANSPORTE AÉREO PASAJEROS REGULAR NACIONAL</t>
  </si>
  <si>
    <t>TRANSPORTE AÉREO  COMERCIAL REGIONAL</t>
  </si>
  <si>
    <t>TRANSPORTE AÉREO  NO REGULAR  -AEROTAXIS</t>
  </si>
  <si>
    <t>TOTAL EMPRESAS VIGENTES</t>
  </si>
  <si>
    <t>TRABAJOS AÉREOS ESPECIALES - AVIACION AGRICOLA</t>
  </si>
  <si>
    <t>MODALIDADES</t>
  </si>
  <si>
    <t>TRANSPORTE AÉREO ESPECIAL DE CARGA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</si>
  <si>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</t>
    </r>
  </si>
  <si>
    <t>RELACION EMPRESAS - TIPO AERONAVE</t>
  </si>
  <si>
    <t>COBERTURA</t>
  </si>
  <si>
    <t>FAST COLOMBIA SAS</t>
  </si>
  <si>
    <t>BE30</t>
  </si>
  <si>
    <t>CHARTER DEL CARIBE S.A.S.</t>
  </si>
  <si>
    <t>KA27</t>
  </si>
  <si>
    <t>M18</t>
  </si>
  <si>
    <t>Actividad1</t>
  </si>
  <si>
    <t>TA</t>
  </si>
  <si>
    <t>TR</t>
  </si>
  <si>
    <t>PA</t>
  </si>
  <si>
    <t>PC</t>
  </si>
  <si>
    <t>AG</t>
  </si>
  <si>
    <t>CA</t>
  </si>
  <si>
    <t>CE</t>
  </si>
  <si>
    <t>CR</t>
  </si>
  <si>
    <t>TE</t>
  </si>
  <si>
    <t>SC</t>
  </si>
  <si>
    <t>Notas: La información que contiene este documento es el promedio ponderado por el No. De horas.</t>
  </si>
  <si>
    <t>PROMEDIO</t>
  </si>
  <si>
    <t>AMERICAN AIR LINES</t>
  </si>
  <si>
    <t>D328</t>
  </si>
  <si>
    <t>AVIANCA S.A</t>
  </si>
  <si>
    <t>EASYFLY S.A.</t>
  </si>
  <si>
    <t>JS41</t>
  </si>
  <si>
    <t>B772</t>
  </si>
  <si>
    <t>LAN PERU S.A. SUCURSAL COLOMBIA</t>
  </si>
  <si>
    <t>SADELCA S.C.A.</t>
  </si>
  <si>
    <t>A321</t>
  </si>
  <si>
    <t>CONVIASA</t>
  </si>
  <si>
    <t>AEROESTUDIOS S.A.</t>
  </si>
  <si>
    <t>AGIL LTDA</t>
  </si>
  <si>
    <t>ASAM LTDA</t>
  </si>
  <si>
    <t>CALIMA S.A.S.</t>
  </si>
  <si>
    <t>SS2T</t>
  </si>
  <si>
    <t>CAAISA</t>
  </si>
  <si>
    <t>AT3P</t>
  </si>
  <si>
    <t xml:space="preserve">COALCESAR LTDA. </t>
  </si>
  <si>
    <t xml:space="preserve">ESTRA LTDA. </t>
  </si>
  <si>
    <t xml:space="preserve">FADELCE LTDA. </t>
  </si>
  <si>
    <t xml:space="preserve">FARO LTDA. </t>
  </si>
  <si>
    <t>FUMIGACION AEREA Y SERVICIOS ESPECIALES SAS</t>
  </si>
  <si>
    <t>FIBA S.A.,</t>
  </si>
  <si>
    <t>FUMIGARAY S.A.S.</t>
  </si>
  <si>
    <t>SAFUCO LTDA.</t>
  </si>
  <si>
    <t xml:space="preserve">SAMA LTDA. </t>
  </si>
  <si>
    <t xml:space="preserve">FUMIVILLA LTDA. </t>
  </si>
  <si>
    <t xml:space="preserve">AMA LTDA. </t>
  </si>
  <si>
    <t>FUNDACION CARDIOVASCULAR DE COLOMBIA</t>
  </si>
  <si>
    <t>LJ31</t>
  </si>
  <si>
    <t>AEROCOL S.A.S</t>
  </si>
  <si>
    <t xml:space="preserve">AEROMENEGUA LTDA. </t>
  </si>
  <si>
    <t>AERUPIA S.A.S.</t>
  </si>
  <si>
    <t>BN2B</t>
  </si>
  <si>
    <t>HELIFLY S.A.S.</t>
  </si>
  <si>
    <t>ALPES S.A.S.</t>
  </si>
  <si>
    <t>AS55</t>
  </si>
  <si>
    <t>B06B</t>
  </si>
  <si>
    <t>PA39</t>
  </si>
  <si>
    <t>EC35</t>
  </si>
  <si>
    <t>AIR COLOMBIA S.A.S.</t>
  </si>
  <si>
    <t>DESIGNADOR</t>
  </si>
  <si>
    <t>KRE-LAU</t>
  </si>
  <si>
    <t>ARE-RPB</t>
  </si>
  <si>
    <t xml:space="preserve">EMPRESA </t>
  </si>
  <si>
    <t>EMPRESA</t>
  </si>
  <si>
    <t>TPU</t>
  </si>
  <si>
    <t>ARG</t>
  </si>
  <si>
    <t>AMX</t>
  </si>
  <si>
    <t>AAL</t>
  </si>
  <si>
    <t>VCV</t>
  </si>
  <si>
    <t>TAE</t>
  </si>
  <si>
    <t>INC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</si>
  <si>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aéreo extranjeras regulares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</si>
  <si>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:La información que contiene este documento es el promedio ponderado por el No. De horas.</t>
    </r>
  </si>
  <si>
    <r>
      <rPr>
        <b/>
        <sz val="8"/>
        <color theme="1"/>
        <rFont val="Calibri"/>
        <family val="2"/>
      </rPr>
      <t xml:space="preserve">Fuente: </t>
    </r>
    <r>
      <rPr>
        <sz val="8"/>
        <color theme="1"/>
        <rFont val="Calibri"/>
        <family val="2"/>
      </rPr>
      <t>Empresas de transporte aéreo regular de pasajeros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</si>
  <si>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</si>
  <si>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Empresas de transporte aéreo carga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</si>
  <si>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</si>
  <si>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AJT</t>
  </si>
  <si>
    <t>VEC</t>
  </si>
  <si>
    <t>CLX</t>
  </si>
  <si>
    <t>FWL-MAA-TUS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</si>
  <si>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transporte Aérea de carga internacional 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</si>
  <si>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</si>
  <si>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TOTAL COBERTURA AÑO 2013</t>
  </si>
  <si>
    <t>TRANSPORTE AÉREO PASAJEROS REGULAR INTERNACIONAL</t>
  </si>
  <si>
    <t>1EH-1FC</t>
  </si>
  <si>
    <t>1EH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</si>
  <si>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aérea Comercial Regional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</si>
  <si>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 La información que contiene este documento es el promedio ponderado por el No. De horas.</t>
    </r>
  </si>
  <si>
    <t>Número Horas</t>
  </si>
  <si>
    <t>Número Vuelos</t>
  </si>
  <si>
    <t>Número   Aeronaves</t>
  </si>
  <si>
    <t>1GH</t>
  </si>
  <si>
    <t>1CE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</si>
  <si>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 de transporte aéreo especial de carga</t>
    </r>
  </si>
  <si>
    <t xml:space="preserve">ESPECIAL DE CARGA - COSTOS DE OPERACIÓN  </t>
  </si>
  <si>
    <t>1GQ</t>
  </si>
  <si>
    <t>0AC</t>
  </si>
  <si>
    <t>0DZ</t>
  </si>
  <si>
    <t xml:space="preserve">Fuente: Empresas Trabajos Aéreos Especiales 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</si>
  <si>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Aviación Agricola </t>
    </r>
  </si>
  <si>
    <t>1DO</t>
  </si>
  <si>
    <t>1EN</t>
  </si>
  <si>
    <t>1FQ</t>
  </si>
  <si>
    <t>1CV</t>
  </si>
  <si>
    <t>1FU</t>
  </si>
  <si>
    <t>1BP</t>
  </si>
  <si>
    <t>1DS</t>
  </si>
  <si>
    <t>1DF</t>
  </si>
  <si>
    <t>1DW</t>
  </si>
  <si>
    <t>1BE</t>
  </si>
  <si>
    <t>1GP</t>
  </si>
  <si>
    <t>1DO-1FL</t>
  </si>
  <si>
    <t>1BE-1DY-1EG</t>
  </si>
  <si>
    <t>1CP-1DW-1FL</t>
  </si>
  <si>
    <t>1CX</t>
  </si>
  <si>
    <t>1AP-1EY-1GK</t>
  </si>
  <si>
    <t>1DY</t>
  </si>
  <si>
    <t>1GC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</si>
  <si>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Aéreas no regulares Aerotaxis</t>
    </r>
  </si>
  <si>
    <t>EMPRESAS</t>
  </si>
  <si>
    <t>TOTALES</t>
  </si>
  <si>
    <t>TOTALES 2012</t>
  </si>
  <si>
    <t>TOTALES 2013</t>
  </si>
  <si>
    <t>VARIACIÓN</t>
  </si>
  <si>
    <t xml:space="preserve">Combustible </t>
  </si>
  <si>
    <t xml:space="preserve">Administración </t>
  </si>
  <si>
    <t xml:space="preserve">Mantenimiento </t>
  </si>
  <si>
    <t xml:space="preserve">Arriendo </t>
  </si>
  <si>
    <t xml:space="preserve">Servicios Aeronaúticos </t>
  </si>
  <si>
    <t xml:space="preserve"> Arriendo </t>
  </si>
  <si>
    <t>COSTOS DE OPERACIÓN POR TIPO DE AERONAVE  II SEMESTRE DE 2013</t>
  </si>
  <si>
    <t>Sigla</t>
  </si>
  <si>
    <t>Razon Social</t>
  </si>
  <si>
    <t>A188</t>
  </si>
  <si>
    <t>0CC</t>
  </si>
  <si>
    <t xml:space="preserve">FAGA LTDA. </t>
  </si>
  <si>
    <t>A300</t>
  </si>
  <si>
    <t>FDX</t>
  </si>
  <si>
    <t>FEDERAL EXPRESS CORPORATION</t>
  </si>
  <si>
    <t>LRC</t>
  </si>
  <si>
    <t xml:space="preserve">LACSA </t>
  </si>
  <si>
    <t>LPE</t>
  </si>
  <si>
    <t>NKS</t>
  </si>
  <si>
    <t>TAI</t>
  </si>
  <si>
    <t xml:space="preserve">TACA INTERNATIONAL AIRLINES </t>
  </si>
  <si>
    <t xml:space="preserve">TAME LINEA AEREA DEL ECUADOR </t>
  </si>
  <si>
    <t xml:space="preserve">TRANS AMERICAN AIR LINES </t>
  </si>
  <si>
    <t>GLG</t>
  </si>
  <si>
    <t xml:space="preserve">AEROGAL </t>
  </si>
  <si>
    <t>JBU</t>
  </si>
  <si>
    <t xml:space="preserve">JETBLUE AIRWAYS </t>
  </si>
  <si>
    <t>AIJ</t>
  </si>
  <si>
    <t xml:space="preserve">ABC AEROLINEAS SA </t>
  </si>
  <si>
    <t>AIRES S.A. Y/O LAN COLOMBIA AIRLINES</t>
  </si>
  <si>
    <t>VVC</t>
  </si>
  <si>
    <t>TAMPA CARGO S.A.S.</t>
  </si>
  <si>
    <t>DLH</t>
  </si>
  <si>
    <t xml:space="preserve">DEUTSCHE LUFTHANSA </t>
  </si>
  <si>
    <t>LLANERA DE AVIACION S.A.S.</t>
  </si>
  <si>
    <t>SDV</t>
  </si>
  <si>
    <t>SELVA LTDA</t>
  </si>
  <si>
    <t>AER CARIBE S.A</t>
  </si>
  <si>
    <t>AVIHECO S. A.</t>
  </si>
  <si>
    <t>AEROCHARTER ANDINA S. A.S.</t>
  </si>
  <si>
    <t>SADI S.A.S.</t>
  </si>
  <si>
    <t>SICHER HELICOPTER SAS</t>
  </si>
  <si>
    <t>1AM</t>
  </si>
  <si>
    <t>0CR</t>
  </si>
  <si>
    <t>AT43</t>
  </si>
  <si>
    <t>0BT</t>
  </si>
  <si>
    <t>AT76</t>
  </si>
  <si>
    <t>1CG</t>
  </si>
  <si>
    <t>AVIOCESAR S.A.S.</t>
  </si>
  <si>
    <t>1GM</t>
  </si>
  <si>
    <t xml:space="preserve">DELTA HELICOPTEROS </t>
  </si>
  <si>
    <t>1BO</t>
  </si>
  <si>
    <t>1EE</t>
  </si>
  <si>
    <t xml:space="preserve">SASA S.A. </t>
  </si>
  <si>
    <t xml:space="preserve">SEARCA S.A. </t>
  </si>
  <si>
    <t>1FC</t>
  </si>
  <si>
    <t>AJS</t>
  </si>
  <si>
    <t>1GI</t>
  </si>
  <si>
    <t>NACIONAL DE AVIACION</t>
  </si>
  <si>
    <t>1BC</t>
  </si>
  <si>
    <t xml:space="preserve">INTERNACIONAL EJECUTIVA DE AVIACION </t>
  </si>
  <si>
    <t>B721</t>
  </si>
  <si>
    <t>LAU</t>
  </si>
  <si>
    <t>KRE</t>
  </si>
  <si>
    <t>VENSECAR I</t>
  </si>
  <si>
    <t xml:space="preserve">AEROMEXICO </t>
  </si>
  <si>
    <t>CMP</t>
  </si>
  <si>
    <t xml:space="preserve">COPA </t>
  </si>
  <si>
    <t>DAL</t>
  </si>
  <si>
    <t xml:space="preserve">DELTA AIR LINES INC. </t>
  </si>
  <si>
    <t>TNM</t>
  </si>
  <si>
    <t>TIARA AIR N.V. S.A.</t>
  </si>
  <si>
    <t>UAL</t>
  </si>
  <si>
    <t xml:space="preserve">UNITED AIR LINES INC. </t>
  </si>
  <si>
    <t xml:space="preserve">CARGOLUX AIRLINES </t>
  </si>
  <si>
    <t>LAN</t>
  </si>
  <si>
    <t>LATAM AIRLINES GROUP S.A</t>
  </si>
  <si>
    <t>TUS</t>
  </si>
  <si>
    <t>FWL</t>
  </si>
  <si>
    <t xml:space="preserve">FLORIDA WEST </t>
  </si>
  <si>
    <t xml:space="preserve">LACOL LTDA." </t>
  </si>
  <si>
    <t>MAA</t>
  </si>
  <si>
    <t xml:space="preserve">MASAIR. </t>
  </si>
  <si>
    <t>ACA</t>
  </si>
  <si>
    <t xml:space="preserve">AIR CANADA </t>
  </si>
  <si>
    <t xml:space="preserve">LANS S.A.S. </t>
  </si>
  <si>
    <t xml:space="preserve">AMBULANCIAS AEREAS DE COLOMBIA </t>
  </si>
  <si>
    <t>0EA</t>
  </si>
  <si>
    <t>COLCHARTER LTDA.</t>
  </si>
  <si>
    <t>1GT</t>
  </si>
  <si>
    <t>MEDICALFLY S.A.S.</t>
  </si>
  <si>
    <t>C170</t>
  </si>
  <si>
    <t>1FS</t>
  </si>
  <si>
    <t>AEROLINEAS ALAS DE COLOMBIA LTDA.</t>
  </si>
  <si>
    <t>1AE</t>
  </si>
  <si>
    <t>AERO APOYO LTDA.</t>
  </si>
  <si>
    <t>1GK</t>
  </si>
  <si>
    <t>1AS</t>
  </si>
  <si>
    <t>1BR</t>
  </si>
  <si>
    <t xml:space="preserve">ARALL LTDA. </t>
  </si>
  <si>
    <t>1BT</t>
  </si>
  <si>
    <t>ARO LTDA.</t>
  </si>
  <si>
    <t>1EG</t>
  </si>
  <si>
    <t xml:space="preserve">SAVIARE LTDA. </t>
  </si>
  <si>
    <t>1EY</t>
  </si>
  <si>
    <t>TARI S.A.S</t>
  </si>
  <si>
    <t>1BB</t>
  </si>
  <si>
    <t>AEROLINEAS DEL LLANO S.A.S.</t>
  </si>
  <si>
    <t>1GN</t>
  </si>
  <si>
    <t>LASER AEREO S.A.S.</t>
  </si>
  <si>
    <t xml:space="preserve">SAER LTDA. </t>
  </si>
  <si>
    <t>0EB</t>
  </si>
  <si>
    <t>ISATECH CORPORATION S A S</t>
  </si>
  <si>
    <t>0DW</t>
  </si>
  <si>
    <t>QUIMBAYA E. QUERGEO S.A.S</t>
  </si>
  <si>
    <t>0BH</t>
  </si>
  <si>
    <t>0DQ</t>
  </si>
  <si>
    <t>0BL</t>
  </si>
  <si>
    <t xml:space="preserve">ARFA S.A. </t>
  </si>
  <si>
    <t>0BM</t>
  </si>
  <si>
    <t xml:space="preserve">ASA S.A.S. </t>
  </si>
  <si>
    <t>0BN</t>
  </si>
  <si>
    <t>ODV</t>
  </si>
  <si>
    <t>ASEM LTDA</t>
  </si>
  <si>
    <t>0BR</t>
  </si>
  <si>
    <t>0DP</t>
  </si>
  <si>
    <t>0CB</t>
  </si>
  <si>
    <t>0DS</t>
  </si>
  <si>
    <t>FAGAN S. EN C.</t>
  </si>
  <si>
    <t>0CI</t>
  </si>
  <si>
    <t>FARCA S.A.S.</t>
  </si>
  <si>
    <t>0CJ</t>
  </si>
  <si>
    <t xml:space="preserve">FARI LTDA. </t>
  </si>
  <si>
    <t>0CK</t>
  </si>
  <si>
    <t>0CM</t>
  </si>
  <si>
    <t>0CT</t>
  </si>
  <si>
    <t>FUMIGACIONES AEREAS DEL NORTE S.A.S.</t>
  </si>
  <si>
    <t>0CV</t>
  </si>
  <si>
    <t xml:space="preserve">FUMIVALLE S. A.S </t>
  </si>
  <si>
    <t>0DL</t>
  </si>
  <si>
    <t>0DT</t>
  </si>
  <si>
    <t>SAAC S.A.S</t>
  </si>
  <si>
    <t>0DK</t>
  </si>
  <si>
    <t>SADELL S.A.S</t>
  </si>
  <si>
    <t>0DA</t>
  </si>
  <si>
    <t>0DC</t>
  </si>
  <si>
    <t>C205</t>
  </si>
  <si>
    <t>1GR</t>
  </si>
  <si>
    <t>PACIFICA DE AVIACION S.A.S.</t>
  </si>
  <si>
    <t>1GW</t>
  </si>
  <si>
    <t>CHARTER EXPRESS S.A.S.</t>
  </si>
  <si>
    <t>1EO</t>
  </si>
  <si>
    <t>TAXI AEREO CARIBEÑO SAS ANTES TACA LTDA.</t>
  </si>
  <si>
    <t>0AH</t>
  </si>
  <si>
    <t>C207</t>
  </si>
  <si>
    <t>1FL</t>
  </si>
  <si>
    <t>VIVIANA S.A.S.</t>
  </si>
  <si>
    <t>1FZ</t>
  </si>
  <si>
    <t>HELI JET S.A.S.</t>
  </si>
  <si>
    <t>AEROEXPRESS S.A.S</t>
  </si>
  <si>
    <t>3GH</t>
  </si>
  <si>
    <t>1GB</t>
  </si>
  <si>
    <t>HELIGOLFO S.A.S.</t>
  </si>
  <si>
    <t>6AD</t>
  </si>
  <si>
    <t>6AF</t>
  </si>
  <si>
    <t xml:space="preserve">ALIANSA S.A. </t>
  </si>
  <si>
    <t>EAGT</t>
  </si>
  <si>
    <t>H25B</t>
  </si>
  <si>
    <t>1CP</t>
  </si>
  <si>
    <t>HELIAV S.A.S.</t>
  </si>
  <si>
    <t>1CW</t>
  </si>
  <si>
    <t>HELITEC</t>
  </si>
  <si>
    <t>MD81</t>
  </si>
  <si>
    <t>CWC</t>
  </si>
  <si>
    <t>CENTURION AIR CARGO COLOMBIA</t>
  </si>
  <si>
    <t>MD83</t>
  </si>
  <si>
    <t xml:space="preserve">INSEL AIR </t>
  </si>
  <si>
    <t>0BE</t>
  </si>
  <si>
    <t xml:space="preserve"> AEROPENORT</t>
  </si>
  <si>
    <t>0BP</t>
  </si>
  <si>
    <t>AVIOCOL LTDA.</t>
  </si>
  <si>
    <t>0BV</t>
  </si>
  <si>
    <t>0DY</t>
  </si>
  <si>
    <t>COMPAÑÍA COLOMBIANA DE AEROSERVICIOS CCA LTDA.</t>
  </si>
  <si>
    <t>0BX</t>
  </si>
  <si>
    <t>0CN</t>
  </si>
  <si>
    <t xml:space="preserve">FATOL LTDA. </t>
  </si>
  <si>
    <t>0CP</t>
  </si>
  <si>
    <t>0DH</t>
  </si>
  <si>
    <t>SANAR S.A.S.</t>
  </si>
  <si>
    <t>0DD</t>
  </si>
  <si>
    <t xml:space="preserve">SANIDAD VEGETAL CRUZ VERDE </t>
  </si>
  <si>
    <t>0DR</t>
  </si>
  <si>
    <t xml:space="preserve">SAO E.U. </t>
  </si>
  <si>
    <t>0DM</t>
  </si>
  <si>
    <t>SFA LTDA.</t>
  </si>
  <si>
    <t>0DX</t>
  </si>
  <si>
    <t>TAES LTDA.</t>
  </si>
  <si>
    <t>1AP</t>
  </si>
  <si>
    <t>AEROGALAN LTDA.</t>
  </si>
  <si>
    <t>1GS</t>
  </si>
  <si>
    <t>SOLAIR S.A.S.</t>
  </si>
  <si>
    <t>1GV</t>
  </si>
  <si>
    <t>TAXI AEREO DE LA COSTA TAXCO S.A.S.</t>
  </si>
  <si>
    <t>COSTOS DE OPERACIÓN II  SEMESTRE DE 2013 POR DESIGNADOR</t>
  </si>
  <si>
    <t>COBERTURA  COSTOS DE OPERACIÓN II SEMESTRE AÑO  DE 2013</t>
  </si>
  <si>
    <t>BASE DE DATOS A 21 DE FEBRERO DE 2014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</si>
  <si>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II Semestre de 2013</t>
    </r>
  </si>
  <si>
    <t>TRANASPORTE AÉREO CARGA INTERNACIONAL: ABX AIR, Martinair, UPS</t>
  </si>
  <si>
    <t>TRANSPORTE AÉREO  NO REGULAR  -AEROTAXIS: Americas, Sarpa,   Taerco y Tecniaéreas.</t>
  </si>
  <si>
    <t>TRABAJOS AÉREOS ESPECIALES - AVIACION AGRICOLA:Aerotec, Avial, Celta, Hélice.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</si>
  <si>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etc.): Aerial, Global Service, SAE Servicios Aéreos Especiales</t>
    </r>
  </si>
  <si>
    <t>TRANSPORTE AÉREO  COMERCIAL REGIONAL: Aexpa Aeroexpreso del Pacífico.</t>
  </si>
  <si>
    <t>EMPRESAS DE TRANSPORTE AÉREO PASAJEROS REGULAR NACIONAL  II SEMESTRE</t>
  </si>
  <si>
    <t xml:space="preserve">EMPRESAS DE TRANSPORTE AÉREO PASAJEROS REGULAR INTERNACIONAL  II SEMESTRE </t>
  </si>
  <si>
    <t xml:space="preserve">EMPRESAS DE TRANSPORTE AÉREO CARGA INTERNACIONAL  II  SEMESTRE </t>
  </si>
  <si>
    <t>EMPRESAS DE TRANSPORTE AÉREO  CARGA II SEMESTRE</t>
  </si>
  <si>
    <t xml:space="preserve">EMPRESAS DE TRANSPORTE AÉREO  COMERCIAL REGIONAL  II SEMESTRE </t>
  </si>
  <si>
    <t>EMPRESAS DE TRANSPORTE AÉREO - AEROTAXIS  II SEMESTRE</t>
  </si>
  <si>
    <t>TRABAJOS AEREOS ESPECIALES II SEMESTRE</t>
  </si>
  <si>
    <t>TRABAJOS AEREOS ESPECIALES  - AVIACION AGRICOLA  - II SEMESTRE</t>
  </si>
  <si>
    <t>ESPECIAL DE CARGA  - II SEMESTRE</t>
  </si>
  <si>
    <t>FUENTE: EMPRESAS AÉREAS</t>
  </si>
  <si>
    <t xml:space="preserve">COMPARATIVO COSTOS DE OPERACIÓN PROMEDIO  TRANSPORTE AÉREO REGULAR DOMESTICO II SEMESTRE </t>
  </si>
  <si>
    <t>CONCEPTOS</t>
  </si>
  <si>
    <t>II SEM 2012</t>
  </si>
  <si>
    <t>PARTICIPACIÓN %</t>
  </si>
  <si>
    <t>VARIACIÓN %</t>
  </si>
  <si>
    <t xml:space="preserve">TRIPULACION </t>
  </si>
  <si>
    <t>SEGUROS</t>
  </si>
  <si>
    <t>SERV. AERON.</t>
  </si>
  <si>
    <t>MANTENIMIENTO</t>
  </si>
  <si>
    <t>SERV. A PAX</t>
  </si>
  <si>
    <t>COMBUSTIBLE</t>
  </si>
  <si>
    <t>DEPRECIACIÓN</t>
  </si>
  <si>
    <t>ARRIENDO</t>
  </si>
  <si>
    <t>ADMINISTRACIÓN</t>
  </si>
  <si>
    <t>VENTAS</t>
  </si>
  <si>
    <t>FINANCIERO</t>
  </si>
  <si>
    <t>TOTAL No. HORAS</t>
  </si>
  <si>
    <t>TOTAL No. VUELOS</t>
  </si>
  <si>
    <t>TOTAL No. AERONAVES</t>
  </si>
  <si>
    <t>PARTICIPACIÓN</t>
  </si>
  <si>
    <t>II SEM 2013</t>
  </si>
  <si>
    <t>PARTICIPACION % II SEM 2013</t>
  </si>
  <si>
    <t>ARE-AVA-VVC</t>
  </si>
  <si>
    <t>BASE DE DATOS 21/02/2014</t>
  </si>
  <si>
    <t>TRABAJOS AEREOS ESPECIALES - COSTOS DE OPERACIÓN POR TIPO DE AERONAVE 
II SEMESTRE 2013</t>
  </si>
  <si>
    <t>EMPRESAS DE TRANSPORTE AÉREO - AEROTAXIS - COSTOS DE OPERACIÓN   -  II SEMESTRE DE 2013</t>
  </si>
  <si>
    <t>TRANSPORTE AÉREO PASAJEROS REGULAR INTERNACIONAL: Air France, Dutch</t>
  </si>
  <si>
    <t>En la grafica se observa que para el II semestre de 2013, el costo de mayor participación en el transporte aéreo regular domestico es el combustible con el 30%, seguido de los costos de ventas con el 12%  y mantenimiento y arriendo con el 11%.</t>
  </si>
  <si>
    <t>SEGUNDO  SEMESTRE 2013</t>
  </si>
  <si>
    <t>COSTOS DE OPERACIÓN POR TIPO DE AERONAVE - SEGUNDO SEMESTRE 2013</t>
  </si>
  <si>
    <t>EMPRESAS DE TRANSPORTE AÉREO  CARGA  - COSTOS DE OPERACIÓN POR TIPO DE AERONAVE -   II SEMESTRE DE 2013</t>
  </si>
  <si>
    <t>II SEMESTRE DE 2013</t>
  </si>
  <si>
    <t>Base de datos 21/02/2014</t>
  </si>
  <si>
    <t>II SEMESTRE 2012</t>
  </si>
  <si>
    <t>Base de datos  21/02/2014</t>
  </si>
  <si>
    <t>II SEMESTRE 2013</t>
  </si>
  <si>
    <t>LPE-LRC-NKS-TAE-TAI-TPU</t>
  </si>
  <si>
    <t>GLG-JBU-LRC-TAE-TAI-TPU</t>
  </si>
  <si>
    <t>LRC-TAI-TPU</t>
  </si>
  <si>
    <t>AMX-CMP-DAL-TNM-VCV-UAL</t>
  </si>
  <si>
    <t>CMP-LRC-TAE-TAI-TPU</t>
  </si>
  <si>
    <t>6AD-6AF-SDK</t>
  </si>
  <si>
    <t>1DW-1EN-1FQ</t>
  </si>
  <si>
    <t>1DW-1AM-1FQ</t>
  </si>
  <si>
    <t>1BO-1CG-1CV-1DW-1EE-1FQ-1GM</t>
  </si>
  <si>
    <t>AJS-1DS-1GI</t>
  </si>
  <si>
    <t>1BC-1FU</t>
  </si>
  <si>
    <t>1DF-1DS</t>
  </si>
  <si>
    <t>1AE-1AM-1AS-1BP-1BR-1BT-1CG-1EG-1EY-1GK</t>
  </si>
  <si>
    <t>1AE-1AS-1BB-1BR-1BT-1CG-1DF-1DY-1EG-1GN</t>
  </si>
  <si>
    <t>1AE-1AM-1BE-1BP-1BR-1CG-1DF-1EG-1EO-1GW</t>
  </si>
  <si>
    <t>1E0-1FQ-1FZ</t>
  </si>
  <si>
    <t>1FQ-1GB-1GC-3GH</t>
  </si>
  <si>
    <t>1BB-1BR</t>
  </si>
  <si>
    <t>1AP-1BT-1DY-1EY-1GK</t>
  </si>
  <si>
    <t>1AP-1BE-1CG-1DO-1EO-1GN-1GP-3GH</t>
  </si>
  <si>
    <t>1AP-1BE-1CG-1DF-1DO-1DY-1EO-1EY-1FS-1GK-1GN-1GP-1GR-1GS-1GV-1GW-3GH</t>
  </si>
  <si>
    <t>0EA-1GQ-1GT</t>
  </si>
  <si>
    <t>0EB-0AC-0DW</t>
  </si>
  <si>
    <t>0AC-0AH</t>
  </si>
  <si>
    <t>Empresa</t>
  </si>
  <si>
    <t>ODV-0BH-0BL-0BM-0BN-0BR-0CB-0CI-0CJ-0CK-0CM-0CT-0CV-0DA-0DC-0DK-0DL-0DP-0DQ-0DS-0DT</t>
  </si>
  <si>
    <t>0BE-0BP-0BV-0BX-0CI-0CN-0CP-0CT-0DD-0DH-0DM-0DR-0DX-0DY</t>
  </si>
  <si>
    <t>EMPRESAS DE TRANSPORTE AÉREO PASAJEROS REGULAR NACIONAL   -  COSTOS DE OPERACIÓN POR TIPO DE AERONAVE    II SEMESTRE 2013</t>
  </si>
  <si>
    <t>% COBERTURA</t>
  </si>
  <si>
    <t>REGULAR NACIONAL</t>
  </si>
  <si>
    <t>REGULAR INTRNACIONAL</t>
  </si>
  <si>
    <t>CARGA NACIONAL</t>
  </si>
  <si>
    <t>CARGA INTERNACIONAL</t>
  </si>
  <si>
    <t>COMERCIAL REGIONAL</t>
  </si>
  <si>
    <t>ESPECIAL DE CARGA</t>
  </si>
  <si>
    <t>TAEROTAXIS</t>
  </si>
  <si>
    <t>AVIACION AGRICOLA</t>
  </si>
  <si>
    <t>DE UN TOTAL DE 167 EMPRESAS VIGENTES, CON LA OBLIGACIÓN DE PRESENTAR LOS INFORMES DE COSTOS EN EL II SEMESTRE  DE 2013, 151 ESTABLECIMIENTOS AERONÁUTICOS PRESENTARON REPORTES, LO QUE  REPRESENTA EL 90 % DE COBERTURA.   IGUAL PORCENTAJE COMPARADO CON EL I SEMESTRE  DEL AÑO 2013.</t>
  </si>
  <si>
    <r>
      <t xml:space="preserve">De los costos directos la variación más representativa son los </t>
    </r>
    <r>
      <rPr>
        <u/>
        <sz val="10"/>
        <color theme="1"/>
        <rFont val="Verdana"/>
        <family val="2"/>
        <scheme val="minor"/>
      </rPr>
      <t>servicios a pasajeros 116.44%</t>
    </r>
    <r>
      <rPr>
        <sz val="10"/>
        <color theme="1"/>
        <rFont val="Verdana"/>
        <family val="2"/>
        <scheme val="minor"/>
      </rPr>
      <t xml:space="preserve">, seguido de los seguros 63.06%, mantenimiento 12.32%, costos tripulación 10.38%, servicios aeronáuticos 7.44% y en septimo lugar el combustible 4.92%, aunque la participación fue del 30% para el segundo semestre de 2013.
En cambio, los costos de arriendo en el segundo semestre de 2013 disminuyeron -2.82% comparados con el semestre inmediatamente anterior.
De los costos indirectos el más representativo fue el </t>
    </r>
    <r>
      <rPr>
        <u/>
        <sz val="10"/>
        <color theme="1"/>
        <rFont val="Verdana"/>
        <family val="2"/>
        <scheme val="minor"/>
      </rPr>
      <t>costo de ventas</t>
    </r>
    <r>
      <rPr>
        <sz val="10"/>
        <color theme="1"/>
        <rFont val="Verdana"/>
        <family val="2"/>
        <scheme val="minor"/>
      </rPr>
      <t xml:space="preserve"> que tuvo un incremento del 25.88%, en relación con el II semestre de 2012. y se presenta una disminución en los costos administrativos -2.78% y costos financieros de -39.98%, (lo que significa que el sector se esta endeudando cada vez menos).</t>
    </r>
  </si>
  <si>
    <t>VARIACION % DE LOS COSTOS DE OPERACIÓN POR CONCEPTO
II SEM 2012 - II SEM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</si>
</sst>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9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Arnprior"/>
    </font>
    <font>
      <b/>
      <sz val="11"/>
      <color theme="1"/>
      <name val="Arnprior"/>
    </font>
    <font>
      <b/>
      <sz val="14"/>
      <color theme="1"/>
      <name val="Arnprior"/>
    </font>
    <font>
      <u/>
      <sz val="11"/>
      <color theme="10"/>
      <name val="Verdan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b/>
      <sz val="11"/>
      <color theme="1"/>
      <name val="Verdana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</font>
    <font>
      <sz val="6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b/>
      <sz val="7"/>
      <color theme="1"/>
      <name val="Calibri"/>
      <family val="2"/>
    </font>
    <font>
      <sz val="8"/>
      <color theme="1"/>
      <name val="Verdana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</font>
    <font>
      <b/>
      <sz val="14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  <scheme val="minor"/>
    </font>
    <font>
      <b/>
      <sz val="10"/>
      <name val="Verdana"/>
      <family val="2"/>
      <scheme val="minor"/>
    </font>
    <font>
      <u/>
      <sz val="10"/>
      <color theme="1"/>
      <name val="Verdana"/>
      <family val="2"/>
      <scheme val="minor"/>
    </font>
    <font>
      <u/>
      <sz val="10"/>
      <color theme="10"/>
      <name val="Calibri"/>
      <family val="2"/>
    </font>
    <font>
      <b/>
      <u/>
      <sz val="9"/>
      <color theme="1"/>
      <name val="Verdan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9"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7" fillId="0" borderId="2" xfId="2" applyBorder="1" applyProtection="1">
      <protection locked="0"/>
    </xf>
    <xf numFmtId="0" fontId="9" fillId="0" borderId="0" xfId="0" applyFont="1" applyProtection="1"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Protection="1">
      <protection locked="0"/>
    </xf>
    <xf numFmtId="9" fontId="9" fillId="0" borderId="6" xfId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9" fontId="9" fillId="0" borderId="8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9" fontId="9" fillId="0" borderId="22" xfId="1" applyFont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9" fontId="8" fillId="2" borderId="17" xfId="1" applyFont="1" applyFill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3" fontId="9" fillId="0" borderId="2" xfId="0" applyNumberFormat="1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15" xfId="0" applyFont="1" applyBorder="1" applyProtection="1">
      <protection locked="0"/>
    </xf>
    <xf numFmtId="3" fontId="9" fillId="0" borderId="16" xfId="0" applyNumberFormat="1" applyFont="1" applyBorder="1" applyProtection="1">
      <protection locked="0"/>
    </xf>
    <xf numFmtId="3" fontId="9" fillId="0" borderId="10" xfId="0" applyNumberFormat="1" applyFont="1" applyBorder="1" applyProtection="1">
      <protection locked="0"/>
    </xf>
    <xf numFmtId="3" fontId="9" fillId="0" borderId="0" xfId="0" applyNumberFormat="1" applyFont="1" applyBorder="1" applyProtection="1">
      <protection locked="0"/>
    </xf>
    <xf numFmtId="3" fontId="14" fillId="0" borderId="0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3" fontId="12" fillId="0" borderId="0" xfId="0" applyNumberFormat="1" applyFont="1" applyBorder="1" applyProtection="1">
      <protection locked="0"/>
    </xf>
    <xf numFmtId="10" fontId="9" fillId="0" borderId="2" xfId="1" applyNumberFormat="1" applyFont="1" applyBorder="1" applyProtection="1">
      <protection locked="0"/>
    </xf>
    <xf numFmtId="0" fontId="13" fillId="0" borderId="7" xfId="0" applyFont="1" applyBorder="1" applyProtection="1">
      <protection locked="0"/>
    </xf>
    <xf numFmtId="9" fontId="8" fillId="2" borderId="2" xfId="1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0" fontId="9" fillId="0" borderId="16" xfId="1" applyNumberFormat="1" applyFont="1" applyBorder="1" applyProtection="1">
      <protection locked="0"/>
    </xf>
    <xf numFmtId="0" fontId="13" fillId="0" borderId="21" xfId="0" applyFont="1" applyBorder="1" applyProtection="1">
      <protection locked="0"/>
    </xf>
    <xf numFmtId="10" fontId="9" fillId="0" borderId="5" xfId="1" applyNumberFormat="1" applyFont="1" applyBorder="1" applyProtection="1">
      <protection locked="0"/>
    </xf>
    <xf numFmtId="14" fontId="16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Protection="1">
      <protection locked="0"/>
    </xf>
    <xf numFmtId="0" fontId="14" fillId="0" borderId="21" xfId="0" applyFont="1" applyBorder="1" applyProtection="1">
      <protection locked="0"/>
    </xf>
    <xf numFmtId="10" fontId="9" fillId="0" borderId="20" xfId="1" applyNumberFormat="1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35" xfId="0" applyFont="1" applyBorder="1" applyProtection="1">
      <protection locked="0"/>
    </xf>
    <xf numFmtId="10" fontId="9" fillId="0" borderId="36" xfId="1" applyNumberFormat="1" applyFont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9" fillId="0" borderId="20" xfId="0" applyNumberFormat="1" applyFont="1" applyBorder="1" applyProtection="1">
      <protection locked="0"/>
    </xf>
    <xf numFmtId="3" fontId="10" fillId="0" borderId="16" xfId="0" applyNumberFormat="1" applyFont="1" applyBorder="1" applyProtection="1">
      <protection locked="0"/>
    </xf>
    <xf numFmtId="3" fontId="10" fillId="0" borderId="33" xfId="0" applyNumberFormat="1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3" fontId="10" fillId="0" borderId="20" xfId="0" applyNumberFormat="1" applyFont="1" applyBorder="1" applyProtection="1">
      <protection locked="0"/>
    </xf>
    <xf numFmtId="3" fontId="10" fillId="0" borderId="22" xfId="0" applyNumberFormat="1" applyFont="1" applyBorder="1" applyProtection="1">
      <protection locked="0"/>
    </xf>
    <xf numFmtId="3" fontId="10" fillId="0" borderId="10" xfId="0" applyNumberFormat="1" applyFont="1" applyBorder="1" applyProtection="1">
      <protection locked="0"/>
    </xf>
    <xf numFmtId="3" fontId="10" fillId="0" borderId="11" xfId="0" applyNumberFormat="1" applyFont="1" applyBorder="1" applyProtection="1">
      <protection locked="0"/>
    </xf>
    <xf numFmtId="10" fontId="10" fillId="0" borderId="16" xfId="1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8" fillId="5" borderId="1" xfId="0" applyFont="1" applyFill="1" applyBorder="1" applyProtection="1">
      <protection locked="0"/>
    </xf>
    <xf numFmtId="0" fontId="0" fillId="0" borderId="0" xfId="0"/>
    <xf numFmtId="14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3" fillId="0" borderId="0" xfId="0" applyFont="1" applyProtection="1">
      <protection locked="0"/>
    </xf>
    <xf numFmtId="10" fontId="8" fillId="5" borderId="2" xfId="1" applyNumberFormat="1" applyFont="1" applyFill="1" applyBorder="1" applyProtection="1">
      <protection locked="0"/>
    </xf>
    <xf numFmtId="3" fontId="9" fillId="0" borderId="5" xfId="0" applyNumberFormat="1" applyFont="1" applyBorder="1" applyProtection="1">
      <protection locked="0"/>
    </xf>
    <xf numFmtId="3" fontId="9" fillId="0" borderId="6" xfId="0" applyNumberFormat="1" applyFont="1" applyBorder="1" applyProtection="1">
      <protection locked="0"/>
    </xf>
    <xf numFmtId="3" fontId="9" fillId="0" borderId="8" xfId="0" applyNumberFormat="1" applyFont="1" applyBorder="1" applyProtection="1">
      <protection locked="0"/>
    </xf>
    <xf numFmtId="3" fontId="9" fillId="0" borderId="22" xfId="0" applyNumberFormat="1" applyFont="1" applyBorder="1" applyProtection="1">
      <protection locked="0"/>
    </xf>
    <xf numFmtId="3" fontId="9" fillId="0" borderId="33" xfId="0" applyNumberFormat="1" applyFont="1" applyBorder="1" applyProtection="1">
      <protection locked="0"/>
    </xf>
    <xf numFmtId="3" fontId="9" fillId="0" borderId="11" xfId="0" applyNumberFormat="1" applyFont="1" applyBorder="1" applyProtection="1">
      <protection locked="0"/>
    </xf>
    <xf numFmtId="0" fontId="24" fillId="0" borderId="0" xfId="0" applyFont="1" applyBorder="1" applyProtection="1"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3" fontId="13" fillId="0" borderId="6" xfId="0" applyNumberFormat="1" applyFont="1" applyFill="1" applyBorder="1" applyProtection="1">
      <protection locked="0"/>
    </xf>
    <xf numFmtId="3" fontId="12" fillId="7" borderId="3" xfId="0" applyNumberFormat="1" applyFont="1" applyFill="1" applyBorder="1" applyAlignment="1" applyProtection="1">
      <alignment horizontal="center"/>
      <protection locked="0"/>
    </xf>
    <xf numFmtId="3" fontId="26" fillId="6" borderId="19" xfId="0" applyNumberFormat="1" applyFont="1" applyFill="1" applyBorder="1" applyProtection="1">
      <protection locked="0"/>
    </xf>
    <xf numFmtId="3" fontId="26" fillId="8" borderId="19" xfId="0" applyNumberFormat="1" applyFont="1" applyFill="1" applyBorder="1" applyProtection="1">
      <protection locked="0"/>
    </xf>
    <xf numFmtId="3" fontId="13" fillId="0" borderId="37" xfId="0" applyNumberFormat="1" applyFont="1" applyFill="1" applyBorder="1" applyProtection="1">
      <protection locked="0"/>
    </xf>
    <xf numFmtId="0" fontId="12" fillId="0" borderId="7" xfId="0" applyFont="1" applyBorder="1" applyProtection="1">
      <protection locked="0"/>
    </xf>
    <xf numFmtId="10" fontId="8" fillId="0" borderId="2" xfId="1" applyNumberFormat="1" applyFont="1" applyBorder="1" applyProtection="1">
      <protection locked="0"/>
    </xf>
    <xf numFmtId="0" fontId="15" fillId="0" borderId="0" xfId="0" applyFont="1" applyProtection="1">
      <protection locked="0"/>
    </xf>
    <xf numFmtId="3" fontId="12" fillId="0" borderId="6" xfId="0" applyNumberFormat="1" applyFont="1" applyFill="1" applyBorder="1" applyProtection="1">
      <protection locked="0"/>
    </xf>
    <xf numFmtId="10" fontId="8" fillId="0" borderId="0" xfId="1" applyNumberFormat="1" applyFont="1" applyBorder="1" applyProtection="1">
      <protection locked="0"/>
    </xf>
    <xf numFmtId="10" fontId="9" fillId="0" borderId="0" xfId="1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7" fillId="0" borderId="15" xfId="0" applyFont="1" applyBorder="1" applyProtection="1">
      <protection locked="0"/>
    </xf>
    <xf numFmtId="3" fontId="27" fillId="0" borderId="6" xfId="0" applyNumberFormat="1" applyFont="1" applyFill="1" applyBorder="1" applyProtection="1">
      <protection locked="0"/>
    </xf>
    <xf numFmtId="0" fontId="23" fillId="0" borderId="7" xfId="0" applyFont="1" applyBorder="1" applyProtection="1">
      <protection locked="0"/>
    </xf>
    <xf numFmtId="3" fontId="23" fillId="0" borderId="6" xfId="0" applyNumberFormat="1" applyFont="1" applyFill="1" applyBorder="1" applyProtection="1">
      <protection locked="0"/>
    </xf>
    <xf numFmtId="0" fontId="23" fillId="0" borderId="21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3" fontId="23" fillId="0" borderId="1" xfId="0" applyNumberFormat="1" applyFont="1" applyFill="1" applyBorder="1" applyProtection="1">
      <protection locked="0"/>
    </xf>
    <xf numFmtId="3" fontId="27" fillId="0" borderId="39" xfId="0" applyNumberFormat="1" applyFont="1" applyFill="1" applyBorder="1" applyProtection="1">
      <protection locked="0"/>
    </xf>
    <xf numFmtId="3" fontId="23" fillId="0" borderId="39" xfId="0" applyNumberFormat="1" applyFont="1" applyFill="1" applyBorder="1" applyProtection="1">
      <protection locked="0"/>
    </xf>
    <xf numFmtId="3" fontId="23" fillId="0" borderId="40" xfId="0" applyNumberFormat="1" applyFont="1" applyFill="1" applyBorder="1" applyProtection="1">
      <protection locked="0"/>
    </xf>
    <xf numFmtId="9" fontId="9" fillId="0" borderId="2" xfId="1" applyFont="1" applyBorder="1" applyProtection="1">
      <protection locked="0"/>
    </xf>
    <xf numFmtId="10" fontId="8" fillId="9" borderId="0" xfId="1" applyNumberFormat="1" applyFont="1" applyFill="1" applyBorder="1" applyProtection="1">
      <protection locked="0"/>
    </xf>
    <xf numFmtId="10" fontId="9" fillId="9" borderId="0" xfId="1" applyNumberFormat="1" applyFont="1" applyFill="1" applyBorder="1" applyProtection="1">
      <protection locked="0"/>
    </xf>
    <xf numFmtId="0" fontId="7" fillId="0" borderId="2" xfId="2" applyBorder="1"/>
    <xf numFmtId="0" fontId="6" fillId="10" borderId="3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8" fillId="10" borderId="3" xfId="0" applyFont="1" applyFill="1" applyBorder="1" applyAlignment="1" applyProtection="1">
      <alignment horizontal="center" vertical="center" wrapText="1"/>
      <protection locked="0"/>
    </xf>
    <xf numFmtId="0" fontId="8" fillId="10" borderId="19" xfId="0" applyFont="1" applyFill="1" applyBorder="1" applyAlignment="1" applyProtection="1">
      <alignment horizontal="center" vertical="center" wrapText="1"/>
      <protection locked="0"/>
    </xf>
    <xf numFmtId="0" fontId="8" fillId="10" borderId="18" xfId="0" applyFont="1" applyFill="1" applyBorder="1" applyAlignment="1" applyProtection="1">
      <alignment horizontal="center"/>
      <protection locked="0"/>
    </xf>
    <xf numFmtId="9" fontId="8" fillId="10" borderId="17" xfId="1" applyFont="1" applyFill="1" applyBorder="1" applyAlignment="1" applyProtection="1">
      <alignment horizontal="center"/>
      <protection locked="0"/>
    </xf>
    <xf numFmtId="0" fontId="29" fillId="11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0" fillId="0" borderId="4" xfId="0" applyFont="1" applyBorder="1" applyProtection="1">
      <protection locked="0"/>
    </xf>
    <xf numFmtId="164" fontId="30" fillId="0" borderId="39" xfId="4" applyNumberFormat="1" applyFont="1" applyBorder="1" applyProtection="1">
      <protection locked="0"/>
    </xf>
    <xf numFmtId="0" fontId="0" fillId="0" borderId="16" xfId="0" applyBorder="1" applyProtection="1">
      <protection locked="0"/>
    </xf>
    <xf numFmtId="0" fontId="30" fillId="0" borderId="7" xfId="0" applyFont="1" applyBorder="1" applyProtection="1">
      <protection locked="0"/>
    </xf>
    <xf numFmtId="164" fontId="30" fillId="0" borderId="43" xfId="4" applyNumberFormat="1" applyFont="1" applyBorder="1" applyProtection="1">
      <protection locked="0"/>
    </xf>
    <xf numFmtId="10" fontId="30" fillId="0" borderId="44" xfId="1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0" fillId="0" borderId="21" xfId="0" applyFont="1" applyBorder="1" applyProtection="1">
      <protection locked="0"/>
    </xf>
    <xf numFmtId="164" fontId="30" fillId="0" borderId="45" xfId="4" applyNumberFormat="1" applyFont="1" applyBorder="1" applyProtection="1">
      <protection locked="0"/>
    </xf>
    <xf numFmtId="0" fontId="31" fillId="12" borderId="12" xfId="0" applyFont="1" applyFill="1" applyBorder="1" applyProtection="1">
      <protection locked="0"/>
    </xf>
    <xf numFmtId="164" fontId="31" fillId="12" borderId="13" xfId="4" applyNumberFormat="1" applyFont="1" applyFill="1" applyBorder="1" applyProtection="1">
      <protection locked="0"/>
    </xf>
    <xf numFmtId="0" fontId="30" fillId="0" borderId="15" xfId="0" applyFont="1" applyBorder="1" applyProtection="1">
      <protection locked="0"/>
    </xf>
    <xf numFmtId="164" fontId="30" fillId="0" borderId="46" xfId="4" applyNumberFormat="1" applyFont="1" applyBorder="1" applyProtection="1">
      <protection locked="0"/>
    </xf>
    <xf numFmtId="0" fontId="31" fillId="13" borderId="12" xfId="0" applyFont="1" applyFill="1" applyBorder="1" applyProtection="1">
      <protection locked="0"/>
    </xf>
    <xf numFmtId="164" fontId="31" fillId="13" borderId="13" xfId="4" applyNumberFormat="1" applyFont="1" applyFill="1" applyBorder="1" applyProtection="1">
      <protection locked="0"/>
    </xf>
    <xf numFmtId="0" fontId="30" fillId="0" borderId="9" xfId="0" applyFont="1" applyBorder="1" applyProtection="1">
      <protection locked="0"/>
    </xf>
    <xf numFmtId="164" fontId="30" fillId="0" borderId="47" xfId="4" applyNumberFormat="1" applyFont="1" applyBorder="1" applyProtection="1">
      <protection locked="0"/>
    </xf>
    <xf numFmtId="10" fontId="30" fillId="0" borderId="48" xfId="1" applyNumberFormat="1" applyFont="1" applyBorder="1" applyAlignment="1" applyProtection="1">
      <alignment horizontal="center"/>
      <protection locked="0"/>
    </xf>
    <xf numFmtId="0" fontId="17" fillId="11" borderId="16" xfId="0" applyFont="1" applyFill="1" applyBorder="1" applyAlignment="1" applyProtection="1">
      <alignment horizontal="center"/>
      <protection locked="0"/>
    </xf>
    <xf numFmtId="3" fontId="32" fillId="0" borderId="2" xfId="0" applyNumberFormat="1" applyFont="1" applyBorder="1" applyProtection="1">
      <protection locked="0"/>
    </xf>
    <xf numFmtId="0" fontId="8" fillId="10" borderId="23" xfId="0" applyFont="1" applyFill="1" applyBorder="1" applyAlignment="1" applyProtection="1">
      <alignment horizontal="center"/>
      <protection locked="0"/>
    </xf>
    <xf numFmtId="0" fontId="8" fillId="10" borderId="24" xfId="0" applyFont="1" applyFill="1" applyBorder="1" applyAlignment="1" applyProtection="1">
      <alignment horizontal="center"/>
      <protection locked="0"/>
    </xf>
    <xf numFmtId="0" fontId="8" fillId="11" borderId="1" xfId="0" applyFont="1" applyFill="1" applyBorder="1" applyProtection="1">
      <protection locked="0"/>
    </xf>
    <xf numFmtId="3" fontId="32" fillId="0" borderId="20" xfId="0" applyNumberFormat="1" applyFont="1" applyBorder="1" applyProtection="1">
      <protection locked="0"/>
    </xf>
    <xf numFmtId="41" fontId="18" fillId="0" borderId="49" xfId="3" applyFont="1" applyBorder="1" applyAlignment="1" applyProtection="1"/>
    <xf numFmtId="3" fontId="32" fillId="0" borderId="16" xfId="0" applyNumberFormat="1" applyFont="1" applyBorder="1" applyProtection="1">
      <protection locked="0"/>
    </xf>
    <xf numFmtId="0" fontId="8" fillId="11" borderId="3" xfId="0" applyFont="1" applyFill="1" applyBorder="1" applyProtection="1">
      <protection locked="0"/>
    </xf>
    <xf numFmtId="3" fontId="32" fillId="0" borderId="5" xfId="0" applyNumberFormat="1" applyFont="1" applyBorder="1" applyProtection="1">
      <protection locked="0"/>
    </xf>
    <xf numFmtId="3" fontId="32" fillId="0" borderId="6" xfId="0" applyNumberFormat="1" applyFont="1" applyBorder="1" applyProtection="1">
      <protection locked="0"/>
    </xf>
    <xf numFmtId="3" fontId="32" fillId="0" borderId="8" xfId="0" applyNumberFormat="1" applyFont="1" applyBorder="1" applyProtection="1">
      <protection locked="0"/>
    </xf>
    <xf numFmtId="3" fontId="32" fillId="0" borderId="22" xfId="0" applyNumberFormat="1" applyFont="1" applyBorder="1" applyProtection="1">
      <protection locked="0"/>
    </xf>
    <xf numFmtId="3" fontId="32" fillId="0" borderId="33" xfId="0" applyNumberFormat="1" applyFont="1" applyBorder="1" applyProtection="1">
      <protection locked="0"/>
    </xf>
    <xf numFmtId="3" fontId="32" fillId="0" borderId="10" xfId="0" applyNumberFormat="1" applyFont="1" applyBorder="1" applyProtection="1">
      <protection locked="0"/>
    </xf>
    <xf numFmtId="3" fontId="32" fillId="0" borderId="11" xfId="0" applyNumberFormat="1" applyFont="1" applyBorder="1" applyProtection="1">
      <protection locked="0"/>
    </xf>
    <xf numFmtId="0" fontId="33" fillId="10" borderId="1" xfId="0" applyFont="1" applyFill="1" applyBorder="1" applyAlignment="1" applyProtection="1">
      <alignment horizontal="center"/>
      <protection locked="0"/>
    </xf>
    <xf numFmtId="3" fontId="33" fillId="11" borderId="18" xfId="0" applyNumberFormat="1" applyFont="1" applyFill="1" applyBorder="1" applyProtection="1">
      <protection locked="0"/>
    </xf>
    <xf numFmtId="3" fontId="33" fillId="11" borderId="17" xfId="0" applyNumberFormat="1" applyFont="1" applyFill="1" applyBorder="1" applyProtection="1">
      <protection locked="0"/>
    </xf>
    <xf numFmtId="3" fontId="33" fillId="11" borderId="36" xfId="0" applyNumberFormat="1" applyFont="1" applyFill="1" applyBorder="1" applyProtection="1">
      <protection locked="0"/>
    </xf>
    <xf numFmtId="3" fontId="33" fillId="11" borderId="37" xfId="0" applyNumberFormat="1" applyFont="1" applyFill="1" applyBorder="1" applyProtection="1">
      <protection locked="0"/>
    </xf>
    <xf numFmtId="0" fontId="8" fillId="12" borderId="7" xfId="0" applyFont="1" applyFill="1" applyBorder="1" applyProtection="1">
      <protection locked="0"/>
    </xf>
    <xf numFmtId="10" fontId="8" fillId="12" borderId="2" xfId="1" applyNumberFormat="1" applyFont="1" applyFill="1" applyBorder="1" applyProtection="1">
      <protection locked="0"/>
    </xf>
    <xf numFmtId="0" fontId="8" fillId="11" borderId="7" xfId="0" applyFont="1" applyFill="1" applyBorder="1" applyProtection="1">
      <protection locked="0"/>
    </xf>
    <xf numFmtId="9" fontId="8" fillId="11" borderId="2" xfId="1" applyNumberFormat="1" applyFont="1" applyFill="1" applyBorder="1" applyProtection="1">
      <protection locked="0"/>
    </xf>
    <xf numFmtId="41" fontId="18" fillId="0" borderId="25" xfId="3" applyFont="1" applyBorder="1" applyAlignment="1" applyProtection="1"/>
    <xf numFmtId="0" fontId="13" fillId="0" borderId="50" xfId="0" applyFont="1" applyBorder="1" applyProtection="1">
      <protection locked="0"/>
    </xf>
    <xf numFmtId="43" fontId="18" fillId="0" borderId="49" xfId="3" applyNumberFormat="1" applyFont="1" applyBorder="1" applyAlignment="1" applyProtection="1"/>
    <xf numFmtId="3" fontId="32" fillId="0" borderId="38" xfId="0" applyNumberFormat="1" applyFont="1" applyBorder="1" applyProtection="1">
      <protection locked="0"/>
    </xf>
    <xf numFmtId="0" fontId="13" fillId="0" borderId="2" xfId="0" applyFont="1" applyBorder="1" applyProtection="1">
      <protection locked="0"/>
    </xf>
    <xf numFmtId="43" fontId="18" fillId="0" borderId="2" xfId="3" applyNumberFormat="1" applyFont="1" applyBorder="1" applyAlignment="1" applyProtection="1"/>
    <xf numFmtId="0" fontId="13" fillId="0" borderId="16" xfId="0" applyFont="1" applyBorder="1" applyProtection="1">
      <protection locked="0"/>
    </xf>
    <xf numFmtId="43" fontId="18" fillId="0" borderId="16" xfId="3" applyNumberFormat="1" applyFont="1" applyBorder="1" applyAlignment="1" applyProtection="1"/>
    <xf numFmtId="164" fontId="34" fillId="0" borderId="39" xfId="4" applyNumberFormat="1" applyFont="1" applyBorder="1" applyProtection="1">
      <protection locked="0"/>
    </xf>
    <xf numFmtId="164" fontId="34" fillId="0" borderId="43" xfId="4" applyNumberFormat="1" applyFont="1" applyBorder="1" applyProtection="1">
      <protection locked="0"/>
    </xf>
    <xf numFmtId="164" fontId="34" fillId="0" borderId="45" xfId="4" applyNumberFormat="1" applyFont="1" applyBorder="1" applyProtection="1">
      <protection locked="0"/>
    </xf>
    <xf numFmtId="164" fontId="35" fillId="12" borderId="13" xfId="4" applyNumberFormat="1" applyFont="1" applyFill="1" applyBorder="1" applyProtection="1">
      <protection locked="0"/>
    </xf>
    <xf numFmtId="164" fontId="34" fillId="0" borderId="46" xfId="4" applyNumberFormat="1" applyFont="1" applyBorder="1" applyProtection="1">
      <protection locked="0"/>
    </xf>
    <xf numFmtId="164" fontId="35" fillId="13" borderId="13" xfId="4" applyNumberFormat="1" applyFont="1" applyFill="1" applyBorder="1" applyProtection="1">
      <protection locked="0"/>
    </xf>
    <xf numFmtId="164" fontId="34" fillId="0" borderId="47" xfId="4" applyNumberFormat="1" applyFont="1" applyBorder="1" applyProtection="1">
      <protection locked="0"/>
    </xf>
    <xf numFmtId="9" fontId="30" fillId="0" borderId="42" xfId="1" applyFont="1" applyBorder="1" applyAlignment="1" applyProtection="1">
      <alignment horizontal="center"/>
      <protection locked="0"/>
    </xf>
    <xf numFmtId="9" fontId="30" fillId="0" borderId="44" xfId="1" applyFont="1" applyBorder="1" applyAlignment="1" applyProtection="1">
      <alignment horizontal="center"/>
      <protection locked="0"/>
    </xf>
    <xf numFmtId="9" fontId="31" fillId="12" borderId="44" xfId="1" applyFont="1" applyFill="1" applyBorder="1" applyAlignment="1" applyProtection="1">
      <alignment horizontal="center"/>
      <protection locked="0"/>
    </xf>
    <xf numFmtId="9" fontId="31" fillId="13" borderId="44" xfId="1" applyFont="1" applyFill="1" applyBorder="1" applyAlignment="1" applyProtection="1">
      <alignment horizontal="center"/>
      <protection locked="0"/>
    </xf>
    <xf numFmtId="9" fontId="0" fillId="0" borderId="2" xfId="1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8" fillId="11" borderId="19" xfId="0" applyFont="1" applyFill="1" applyBorder="1" applyProtection="1">
      <protection locked="0"/>
    </xf>
    <xf numFmtId="0" fontId="8" fillId="10" borderId="19" xfId="0" applyFont="1" applyFill="1" applyBorder="1" applyProtection="1">
      <protection locked="0"/>
    </xf>
    <xf numFmtId="10" fontId="8" fillId="11" borderId="18" xfId="1" applyNumberFormat="1" applyFont="1" applyFill="1" applyBorder="1" applyProtection="1">
      <protection locked="0"/>
    </xf>
    <xf numFmtId="0" fontId="8" fillId="11" borderId="4" xfId="0" applyFont="1" applyFill="1" applyBorder="1" applyProtection="1">
      <protection locked="0"/>
    </xf>
    <xf numFmtId="10" fontId="8" fillId="11" borderId="5" xfId="1" applyNumberFormat="1" applyFont="1" applyFill="1" applyBorder="1" applyProtection="1">
      <protection locked="0"/>
    </xf>
    <xf numFmtId="0" fontId="8" fillId="16" borderId="9" xfId="0" applyFont="1" applyFill="1" applyBorder="1" applyProtection="1">
      <protection locked="0"/>
    </xf>
    <xf numFmtId="9" fontId="8" fillId="16" borderId="10" xfId="1" applyNumberFormat="1" applyFont="1" applyFill="1" applyBorder="1" applyProtection="1">
      <protection locked="0"/>
    </xf>
    <xf numFmtId="0" fontId="10" fillId="0" borderId="4" xfId="0" applyFont="1" applyBorder="1" applyProtection="1">
      <protection locked="0"/>
    </xf>
    <xf numFmtId="3" fontId="10" fillId="0" borderId="5" xfId="0" applyNumberFormat="1" applyFont="1" applyBorder="1" applyProtection="1">
      <protection locked="0"/>
    </xf>
    <xf numFmtId="3" fontId="10" fillId="0" borderId="6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10" fontId="10" fillId="0" borderId="2" xfId="1" applyNumberFormat="1" applyFont="1" applyBorder="1" applyProtection="1">
      <protection locked="0"/>
    </xf>
    <xf numFmtId="10" fontId="10" fillId="0" borderId="20" xfId="1" applyNumberFormat="1" applyFont="1" applyBorder="1" applyProtection="1">
      <protection locked="0"/>
    </xf>
    <xf numFmtId="0" fontId="19" fillId="10" borderId="1" xfId="0" applyFont="1" applyFill="1" applyBorder="1" applyAlignment="1" applyProtection="1">
      <alignment horizontal="center"/>
      <protection locked="0"/>
    </xf>
    <xf numFmtId="3" fontId="19" fillId="10" borderId="1" xfId="0" applyNumberFormat="1" applyFont="1" applyFill="1" applyBorder="1" applyAlignment="1" applyProtection="1">
      <alignment horizontal="center"/>
      <protection locked="0"/>
    </xf>
    <xf numFmtId="0" fontId="19" fillId="11" borderId="19" xfId="0" applyFont="1" applyFill="1" applyBorder="1" applyProtection="1">
      <protection locked="0"/>
    </xf>
    <xf numFmtId="3" fontId="19" fillId="11" borderId="18" xfId="0" applyNumberFormat="1" applyFont="1" applyFill="1" applyBorder="1" applyProtection="1">
      <protection locked="0"/>
    </xf>
    <xf numFmtId="3" fontId="19" fillId="11" borderId="17" xfId="0" applyNumberFormat="1" applyFont="1" applyFill="1" applyBorder="1" applyProtection="1">
      <protection locked="0"/>
    </xf>
    <xf numFmtId="10" fontId="19" fillId="11" borderId="18" xfId="1" applyNumberFormat="1" applyFont="1" applyFill="1" applyBorder="1" applyProtection="1">
      <protection locked="0"/>
    </xf>
    <xf numFmtId="0" fontId="19" fillId="15" borderId="30" xfId="0" applyFont="1" applyFill="1" applyBorder="1" applyProtection="1">
      <protection locked="0"/>
    </xf>
    <xf numFmtId="9" fontId="19" fillId="15" borderId="32" xfId="1" applyNumberFormat="1" applyFont="1" applyFill="1" applyBorder="1" applyProtection="1">
      <protection locked="0"/>
    </xf>
    <xf numFmtId="0" fontId="19" fillId="10" borderId="19" xfId="0" applyFont="1" applyFill="1" applyBorder="1" applyProtection="1">
      <protection locked="0"/>
    </xf>
    <xf numFmtId="3" fontId="19" fillId="10" borderId="18" xfId="0" applyNumberFormat="1" applyFont="1" applyFill="1" applyBorder="1" applyProtection="1">
      <protection locked="0"/>
    </xf>
    <xf numFmtId="3" fontId="19" fillId="10" borderId="17" xfId="0" applyNumberFormat="1" applyFont="1" applyFill="1" applyBorder="1" applyProtection="1">
      <protection locked="0"/>
    </xf>
    <xf numFmtId="3" fontId="10" fillId="0" borderId="4" xfId="0" applyNumberFormat="1" applyFont="1" applyBorder="1" applyProtection="1">
      <protection locked="0"/>
    </xf>
    <xf numFmtId="3" fontId="10" fillId="0" borderId="7" xfId="0" applyNumberFormat="1" applyFont="1" applyBorder="1" applyProtection="1">
      <protection locked="0"/>
    </xf>
    <xf numFmtId="3" fontId="10" fillId="0" borderId="21" xfId="0" applyNumberFormat="1" applyFont="1" applyBorder="1" applyProtection="1">
      <protection locked="0"/>
    </xf>
    <xf numFmtId="3" fontId="19" fillId="11" borderId="19" xfId="0" applyNumberFormat="1" applyFont="1" applyFill="1" applyBorder="1" applyProtection="1">
      <protection locked="0"/>
    </xf>
    <xf numFmtId="3" fontId="10" fillId="0" borderId="15" xfId="0" applyNumberFormat="1" applyFont="1" applyBorder="1" applyProtection="1">
      <protection locked="0"/>
    </xf>
    <xf numFmtId="3" fontId="13" fillId="0" borderId="15" xfId="0" applyNumberFormat="1" applyFont="1" applyBorder="1" applyProtection="1">
      <protection locked="0"/>
    </xf>
    <xf numFmtId="3" fontId="13" fillId="0" borderId="7" xfId="0" applyNumberFormat="1" applyFont="1" applyBorder="1" applyProtection="1">
      <protection locked="0"/>
    </xf>
    <xf numFmtId="3" fontId="13" fillId="0" borderId="9" xfId="0" applyNumberFormat="1" applyFont="1" applyBorder="1" applyAlignment="1" applyProtection="1">
      <alignment wrapText="1"/>
      <protection locked="0"/>
    </xf>
    <xf numFmtId="0" fontId="12" fillId="11" borderId="1" xfId="0" applyFont="1" applyFill="1" applyBorder="1" applyAlignment="1" applyProtection="1">
      <alignment horizontal="center"/>
      <protection locked="0"/>
    </xf>
    <xf numFmtId="0" fontId="12" fillId="12" borderId="1" xfId="0" applyFont="1" applyFill="1" applyBorder="1" applyAlignment="1" applyProtection="1">
      <alignment horizontal="center"/>
      <protection locked="0"/>
    </xf>
    <xf numFmtId="0" fontId="12" fillId="11" borderId="19" xfId="0" applyFont="1" applyFill="1" applyBorder="1" applyProtection="1">
      <protection locked="0"/>
    </xf>
    <xf numFmtId="0" fontId="8" fillId="14" borderId="1" xfId="0" applyFont="1" applyFill="1" applyBorder="1" applyProtection="1">
      <protection locked="0"/>
    </xf>
    <xf numFmtId="9" fontId="8" fillId="14" borderId="1" xfId="1" applyFont="1" applyFill="1" applyBorder="1" applyProtection="1">
      <protection locked="0"/>
    </xf>
    <xf numFmtId="3" fontId="13" fillId="0" borderId="2" xfId="0" applyNumberFormat="1" applyFont="1" applyBorder="1" applyProtection="1">
      <protection locked="0"/>
    </xf>
    <xf numFmtId="3" fontId="13" fillId="0" borderId="20" xfId="0" applyNumberFormat="1" applyFont="1" applyBorder="1" applyProtection="1">
      <protection locked="0"/>
    </xf>
    <xf numFmtId="3" fontId="13" fillId="0" borderId="16" xfId="0" applyNumberFormat="1" applyFont="1" applyBorder="1" applyProtection="1">
      <protection locked="0"/>
    </xf>
    <xf numFmtId="3" fontId="12" fillId="11" borderId="18" xfId="0" applyNumberFormat="1" applyFont="1" applyFill="1" applyBorder="1" applyProtection="1">
      <protection locked="0"/>
    </xf>
    <xf numFmtId="3" fontId="12" fillId="11" borderId="17" xfId="0" applyNumberFormat="1" applyFont="1" applyFill="1" applyBorder="1" applyProtection="1">
      <protection locked="0"/>
    </xf>
    <xf numFmtId="3" fontId="13" fillId="0" borderId="5" xfId="0" applyNumberFormat="1" applyFont="1" applyBorder="1" applyProtection="1">
      <protection locked="0"/>
    </xf>
    <xf numFmtId="3" fontId="13" fillId="0" borderId="6" xfId="0" applyNumberFormat="1" applyFont="1" applyBorder="1" applyProtection="1">
      <protection locked="0"/>
    </xf>
    <xf numFmtId="3" fontId="13" fillId="0" borderId="8" xfId="0" applyNumberFormat="1" applyFont="1" applyBorder="1" applyProtection="1">
      <protection locked="0"/>
    </xf>
    <xf numFmtId="3" fontId="13" fillId="0" borderId="22" xfId="0" applyNumberFormat="1" applyFont="1" applyBorder="1" applyProtection="1">
      <protection locked="0"/>
    </xf>
    <xf numFmtId="3" fontId="13" fillId="0" borderId="33" xfId="0" applyNumberFormat="1" applyFont="1" applyBorder="1" applyProtection="1">
      <protection locked="0"/>
    </xf>
    <xf numFmtId="3" fontId="13" fillId="0" borderId="10" xfId="0" applyNumberFormat="1" applyFont="1" applyBorder="1" applyProtection="1">
      <protection locked="0"/>
    </xf>
    <xf numFmtId="3" fontId="13" fillId="0" borderId="11" xfId="0" applyNumberFormat="1" applyFont="1" applyBorder="1" applyProtection="1">
      <protection locked="0"/>
    </xf>
    <xf numFmtId="0" fontId="12" fillId="10" borderId="19" xfId="0" applyFont="1" applyFill="1" applyBorder="1" applyProtection="1">
      <protection locked="0"/>
    </xf>
    <xf numFmtId="10" fontId="8" fillId="11" borderId="19" xfId="1" applyNumberFormat="1" applyFont="1" applyFill="1" applyBorder="1" applyProtection="1">
      <protection locked="0"/>
    </xf>
    <xf numFmtId="10" fontId="8" fillId="11" borderId="1" xfId="1" applyNumberFormat="1" applyFont="1" applyFill="1" applyBorder="1" applyProtection="1">
      <protection locked="0"/>
    </xf>
    <xf numFmtId="0" fontId="12" fillId="14" borderId="19" xfId="0" applyFont="1" applyFill="1" applyBorder="1" applyAlignment="1" applyProtection="1">
      <alignment horizontal="center"/>
      <protection locked="0"/>
    </xf>
    <xf numFmtId="0" fontId="12" fillId="14" borderId="18" xfId="0" applyFont="1" applyFill="1" applyBorder="1" applyAlignment="1" applyProtection="1">
      <alignment horizontal="center"/>
      <protection locked="0"/>
    </xf>
    <xf numFmtId="0" fontId="12" fillId="14" borderId="17" xfId="0" applyFont="1" applyFill="1" applyBorder="1" applyAlignment="1" applyProtection="1">
      <alignment horizontal="center"/>
      <protection locked="0"/>
    </xf>
    <xf numFmtId="3" fontId="12" fillId="10" borderId="18" xfId="0" applyNumberFormat="1" applyFont="1" applyFill="1" applyBorder="1" applyProtection="1">
      <protection locked="0"/>
    </xf>
    <xf numFmtId="3" fontId="12" fillId="10" borderId="17" xfId="0" applyNumberFormat="1" applyFont="1" applyFill="1" applyBorder="1" applyProtection="1">
      <protection locked="0"/>
    </xf>
    <xf numFmtId="0" fontId="11" fillId="11" borderId="0" xfId="2" applyFont="1" applyFill="1" applyBorder="1" applyAlignment="1" applyProtection="1">
      <protection locked="0"/>
    </xf>
    <xf numFmtId="0" fontId="14" fillId="0" borderId="4" xfId="0" applyFont="1" applyBorder="1" applyProtection="1">
      <protection locked="0"/>
    </xf>
    <xf numFmtId="3" fontId="12" fillId="10" borderId="18" xfId="0" applyNumberFormat="1" applyFont="1" applyFill="1" applyBorder="1" applyAlignment="1" applyProtection="1">
      <alignment horizontal="center" vertical="center" wrapText="1"/>
      <protection locked="0"/>
    </xf>
    <xf numFmtId="0" fontId="15" fillId="12" borderId="1" xfId="0" applyFont="1" applyFill="1" applyBorder="1" applyAlignment="1" applyProtection="1">
      <alignment horizontal="center"/>
      <protection locked="0"/>
    </xf>
    <xf numFmtId="0" fontId="8" fillId="12" borderId="35" xfId="0" applyFont="1" applyFill="1" applyBorder="1" applyAlignment="1" applyProtection="1">
      <alignment horizontal="center"/>
      <protection locked="0"/>
    </xf>
    <xf numFmtId="0" fontId="8" fillId="12" borderId="26" xfId="0" applyFont="1" applyFill="1" applyBorder="1" applyAlignment="1" applyProtection="1">
      <alignment horizontal="center"/>
      <protection locked="0"/>
    </xf>
    <xf numFmtId="0" fontId="33" fillId="12" borderId="3" xfId="0" applyFont="1" applyFill="1" applyBorder="1" applyAlignment="1" applyProtection="1">
      <alignment horizontal="center"/>
      <protection locked="0"/>
    </xf>
    <xf numFmtId="0" fontId="33" fillId="12" borderId="1" xfId="0" applyFont="1" applyFill="1" applyBorder="1" applyAlignment="1" applyProtection="1">
      <alignment horizontal="center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9" fillId="10" borderId="2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/>
      <protection locked="0"/>
    </xf>
    <xf numFmtId="3" fontId="19" fillId="10" borderId="19" xfId="0" applyNumberFormat="1" applyFont="1" applyFill="1" applyBorder="1" applyProtection="1">
      <protection locked="0"/>
    </xf>
    <xf numFmtId="0" fontId="8" fillId="10" borderId="1" xfId="0" applyFont="1" applyFill="1" applyBorder="1" applyProtection="1">
      <protection locked="0"/>
    </xf>
    <xf numFmtId="3" fontId="33" fillId="10" borderId="18" xfId="0" applyNumberFormat="1" applyFont="1" applyFill="1" applyBorder="1" applyProtection="1">
      <protection locked="0"/>
    </xf>
    <xf numFmtId="3" fontId="33" fillId="10" borderId="17" xfId="0" applyNumberFormat="1" applyFont="1" applyFill="1" applyBorder="1" applyProtection="1">
      <protection locked="0"/>
    </xf>
    <xf numFmtId="0" fontId="12" fillId="12" borderId="18" xfId="0" applyFont="1" applyFill="1" applyBorder="1" applyAlignment="1" applyProtection="1">
      <alignment horizontal="center"/>
      <protection locked="0"/>
    </xf>
    <xf numFmtId="0" fontId="12" fillId="12" borderId="17" xfId="0" applyFont="1" applyFill="1" applyBorder="1" applyAlignment="1" applyProtection="1">
      <alignment horizontal="center"/>
      <protection locked="0"/>
    </xf>
    <xf numFmtId="0" fontId="12" fillId="14" borderId="19" xfId="0" applyFont="1" applyFill="1" applyBorder="1" applyProtection="1">
      <protection locked="0"/>
    </xf>
    <xf numFmtId="3" fontId="12" fillId="14" borderId="18" xfId="0" applyNumberFormat="1" applyFont="1" applyFill="1" applyBorder="1" applyProtection="1">
      <protection locked="0"/>
    </xf>
    <xf numFmtId="3" fontId="12" fillId="14" borderId="17" xfId="0" applyNumberFormat="1" applyFont="1" applyFill="1" applyBorder="1" applyProtection="1">
      <protection locked="0"/>
    </xf>
    <xf numFmtId="0" fontId="8" fillId="14" borderId="31" xfId="0" applyFont="1" applyFill="1" applyBorder="1" applyProtection="1">
      <protection locked="0"/>
    </xf>
    <xf numFmtId="3" fontId="12" fillId="14" borderId="32" xfId="0" applyNumberFormat="1" applyFont="1" applyFill="1" applyBorder="1" applyProtection="1">
      <protection locked="0"/>
    </xf>
    <xf numFmtId="3" fontId="12" fillId="14" borderId="34" xfId="0" applyNumberFormat="1" applyFont="1" applyFill="1" applyBorder="1" applyProtection="1">
      <protection locked="0"/>
    </xf>
    <xf numFmtId="9" fontId="8" fillId="14" borderId="32" xfId="1" applyNumberFormat="1" applyFont="1" applyFill="1" applyBorder="1" applyProtection="1">
      <protection locked="0"/>
    </xf>
    <xf numFmtId="0" fontId="12" fillId="14" borderId="19" xfId="0" applyFont="1" applyFill="1" applyBorder="1" applyAlignment="1" applyProtection="1">
      <alignment horizontal="center" vertical="center" wrapText="1"/>
      <protection locked="0"/>
    </xf>
    <xf numFmtId="0" fontId="12" fillId="14" borderId="18" xfId="0" applyFont="1" applyFill="1" applyBorder="1" applyAlignment="1" applyProtection="1">
      <alignment horizontal="center" vertical="center" wrapText="1"/>
      <protection locked="0"/>
    </xf>
    <xf numFmtId="0" fontId="12" fillId="14" borderId="17" xfId="0" applyFont="1" applyFill="1" applyBorder="1" applyAlignment="1" applyProtection="1">
      <alignment horizontal="center" vertical="center" wrapText="1"/>
      <protection locked="0"/>
    </xf>
    <xf numFmtId="0" fontId="12" fillId="12" borderId="19" xfId="0" applyFont="1" applyFill="1" applyBorder="1" applyAlignment="1" applyProtection="1">
      <alignment horizontal="center" vertical="center" wrapText="1"/>
      <protection locked="0"/>
    </xf>
    <xf numFmtId="0" fontId="12" fillId="12" borderId="18" xfId="0" applyFont="1" applyFill="1" applyBorder="1" applyAlignment="1" applyProtection="1">
      <alignment horizontal="center" vertical="center" wrapText="1"/>
      <protection locked="0"/>
    </xf>
    <xf numFmtId="0" fontId="12" fillId="12" borderId="17" xfId="0" applyFont="1" applyFill="1" applyBorder="1" applyAlignment="1" applyProtection="1">
      <alignment horizontal="center" vertical="center" wrapText="1"/>
      <protection locked="0"/>
    </xf>
    <xf numFmtId="10" fontId="8" fillId="10" borderId="19" xfId="1" applyNumberFormat="1" applyFont="1" applyFill="1" applyBorder="1" applyProtection="1">
      <protection locked="0"/>
    </xf>
    <xf numFmtId="10" fontId="8" fillId="10" borderId="1" xfId="1" applyNumberFormat="1" applyFont="1" applyFill="1" applyBorder="1" applyProtection="1">
      <protection locked="0"/>
    </xf>
    <xf numFmtId="9" fontId="8" fillId="14" borderId="1" xfId="1" applyNumberFormat="1" applyFont="1" applyFill="1" applyBorder="1" applyProtection="1">
      <protection locked="0"/>
    </xf>
    <xf numFmtId="0" fontId="19" fillId="11" borderId="1" xfId="0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wrapText="1"/>
      <protection locked="0"/>
    </xf>
    <xf numFmtId="0" fontId="19" fillId="14" borderId="19" xfId="0" applyFont="1" applyFill="1" applyBorder="1" applyProtection="1">
      <protection locked="0"/>
    </xf>
    <xf numFmtId="0" fontId="12" fillId="12" borderId="3" xfId="0" applyFont="1" applyFill="1" applyBorder="1" applyAlignment="1" applyProtection="1">
      <alignment horizontal="center"/>
      <protection locked="0"/>
    </xf>
    <xf numFmtId="0" fontId="12" fillId="12" borderId="20" xfId="0" applyFont="1" applyFill="1" applyBorder="1" applyAlignment="1" applyProtection="1">
      <alignment horizontal="center"/>
      <protection locked="0"/>
    </xf>
    <xf numFmtId="0" fontId="12" fillId="12" borderId="31" xfId="0" applyFont="1" applyFill="1" applyBorder="1" applyAlignment="1" applyProtection="1">
      <alignment horizontal="center"/>
      <protection locked="0"/>
    </xf>
    <xf numFmtId="9" fontId="30" fillId="0" borderId="6" xfId="1" applyNumberFormat="1" applyFont="1" applyBorder="1" applyAlignment="1" applyProtection="1">
      <alignment horizontal="center"/>
      <protection locked="0"/>
    </xf>
    <xf numFmtId="9" fontId="30" fillId="0" borderId="8" xfId="1" applyNumberFormat="1" applyFont="1" applyBorder="1" applyAlignment="1" applyProtection="1">
      <alignment horizontal="center"/>
      <protection locked="0"/>
    </xf>
    <xf numFmtId="9" fontId="30" fillId="0" borderId="22" xfId="1" applyNumberFormat="1" applyFont="1" applyBorder="1" applyAlignment="1" applyProtection="1">
      <alignment horizontal="center"/>
      <protection locked="0"/>
    </xf>
    <xf numFmtId="9" fontId="31" fillId="12" borderId="1" xfId="1" applyNumberFormat="1" applyFont="1" applyFill="1" applyBorder="1" applyAlignment="1" applyProtection="1">
      <alignment horizontal="center"/>
      <protection locked="0"/>
    </xf>
    <xf numFmtId="9" fontId="30" fillId="0" borderId="33" xfId="1" applyNumberFormat="1" applyFont="1" applyBorder="1" applyAlignment="1" applyProtection="1">
      <alignment horizontal="center"/>
      <protection locked="0"/>
    </xf>
    <xf numFmtId="9" fontId="31" fillId="13" borderId="1" xfId="1" applyNumberFormat="1" applyFont="1" applyFill="1" applyBorder="1" applyAlignment="1" applyProtection="1">
      <alignment horizontal="center"/>
      <protection locked="0"/>
    </xf>
    <xf numFmtId="9" fontId="30" fillId="0" borderId="11" xfId="1" applyNumberFormat="1" applyFont="1" applyBorder="1" applyAlignment="1" applyProtection="1">
      <alignment horizontal="center"/>
      <protection locked="0"/>
    </xf>
    <xf numFmtId="9" fontId="0" fillId="0" borderId="2" xfId="1" applyNumberFormat="1" applyFont="1" applyBorder="1" applyAlignment="1" applyProtection="1">
      <alignment horizontal="center"/>
      <protection locked="0"/>
    </xf>
    <xf numFmtId="0" fontId="6" fillId="10" borderId="12" xfId="0" applyFont="1" applyFill="1" applyBorder="1" applyAlignment="1" applyProtection="1">
      <alignment horizontal="center"/>
      <protection locked="0"/>
    </xf>
    <xf numFmtId="0" fontId="6" fillId="10" borderId="14" xfId="0" applyFont="1" applyFill="1" applyBorder="1" applyAlignment="1" applyProtection="1">
      <alignment horizontal="center"/>
      <protection locked="0"/>
    </xf>
    <xf numFmtId="0" fontId="7" fillId="10" borderId="12" xfId="2" applyFill="1" applyBorder="1" applyAlignment="1" applyProtection="1">
      <alignment horizontal="center"/>
      <protection locked="0"/>
    </xf>
    <xf numFmtId="0" fontId="7" fillId="10" borderId="14" xfId="2" applyFill="1" applyBorder="1" applyAlignment="1" applyProtection="1">
      <alignment horizontal="center"/>
      <protection locked="0"/>
    </xf>
    <xf numFmtId="0" fontId="7" fillId="10" borderId="29" xfId="2" applyFill="1" applyBorder="1" applyAlignment="1" applyProtection="1">
      <alignment horizontal="center"/>
      <protection locked="0"/>
    </xf>
    <xf numFmtId="0" fontId="7" fillId="10" borderId="0" xfId="2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11" borderId="12" xfId="2" applyFill="1" applyBorder="1" applyAlignment="1" applyProtection="1">
      <alignment horizontal="center"/>
      <protection locked="0"/>
    </xf>
    <xf numFmtId="0" fontId="7" fillId="11" borderId="13" xfId="2" applyFill="1" applyBorder="1" applyAlignment="1" applyProtection="1">
      <alignment horizontal="center"/>
      <protection locked="0"/>
    </xf>
    <xf numFmtId="0" fontId="7" fillId="11" borderId="14" xfId="2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8" fillId="11" borderId="13" xfId="2" applyFont="1" applyFill="1" applyBorder="1" applyAlignment="1" applyProtection="1">
      <alignment horizontal="left"/>
      <protection locked="0"/>
    </xf>
    <xf numFmtId="0" fontId="38" fillId="11" borderId="14" xfId="2" applyFont="1" applyFill="1" applyBorder="1" applyAlignment="1" applyProtection="1">
      <alignment horizontal="left"/>
      <protection locked="0"/>
    </xf>
    <xf numFmtId="0" fontId="0" fillId="17" borderId="0" xfId="0" applyFill="1" applyAlignment="1" applyProtection="1">
      <alignment horizontal="left" vertical="center" wrapText="1"/>
      <protection locked="0"/>
    </xf>
    <xf numFmtId="0" fontId="30" fillId="14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7" fillId="11" borderId="12" xfId="2" applyFill="1" applyBorder="1" applyAlignment="1" applyProtection="1">
      <alignment horizontal="center" vertical="center" wrapText="1"/>
      <protection locked="0"/>
    </xf>
    <xf numFmtId="0" fontId="7" fillId="11" borderId="13" xfId="2" applyFill="1" applyBorder="1" applyAlignment="1" applyProtection="1">
      <alignment horizontal="center" vertical="center" wrapText="1"/>
      <protection locked="0"/>
    </xf>
    <xf numFmtId="0" fontId="28" fillId="11" borderId="12" xfId="0" applyFont="1" applyFill="1" applyBorder="1" applyAlignment="1" applyProtection="1">
      <alignment horizontal="center" vertical="center" wrapText="1"/>
      <protection locked="0"/>
    </xf>
    <xf numFmtId="0" fontId="28" fillId="11" borderId="13" xfId="0" applyFont="1" applyFill="1" applyBorder="1" applyAlignment="1" applyProtection="1">
      <alignment horizontal="center" vertical="center" wrapText="1"/>
      <protection locked="0"/>
    </xf>
    <xf numFmtId="0" fontId="28" fillId="11" borderId="14" xfId="0" applyFont="1" applyFill="1" applyBorder="1" applyAlignment="1" applyProtection="1">
      <alignment horizontal="center" vertical="center" wrapText="1"/>
      <protection locked="0"/>
    </xf>
    <xf numFmtId="0" fontId="30" fillId="14" borderId="29" xfId="0" applyFont="1" applyFill="1" applyBorder="1" applyAlignment="1" applyProtection="1">
      <alignment horizontal="left" vertical="top" wrapText="1"/>
      <protection locked="0"/>
    </xf>
    <xf numFmtId="0" fontId="0" fillId="14" borderId="0" xfId="0" applyFill="1" applyBorder="1" applyAlignment="1" applyProtection="1">
      <alignment horizontal="left" vertical="top" wrapText="1"/>
      <protection locked="0"/>
    </xf>
    <xf numFmtId="0" fontId="0" fillId="14" borderId="29" xfId="0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31" xfId="0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7" fillId="11" borderId="26" xfId="2" applyFill="1" applyBorder="1" applyAlignment="1" applyProtection="1">
      <alignment horizontal="center" vertical="center" wrapText="1"/>
      <protection locked="0"/>
    </xf>
    <xf numFmtId="0" fontId="7" fillId="11" borderId="27" xfId="2" applyFill="1" applyBorder="1" applyAlignment="1" applyProtection="1">
      <alignment horizontal="center" vertical="center" wrapText="1"/>
      <protection locked="0"/>
    </xf>
    <xf numFmtId="0" fontId="7" fillId="11" borderId="28" xfId="2" applyFill="1" applyBorder="1" applyAlignment="1" applyProtection="1">
      <alignment horizontal="center" vertical="center" wrapText="1"/>
      <protection locked="0"/>
    </xf>
    <xf numFmtId="0" fontId="7" fillId="11" borderId="23" xfId="2" applyFill="1" applyBorder="1" applyAlignment="1" applyProtection="1">
      <alignment horizontal="center" vertical="center" wrapText="1"/>
      <protection locked="0"/>
    </xf>
    <xf numFmtId="0" fontId="7" fillId="11" borderId="24" xfId="2" applyFill="1" applyBorder="1" applyAlignment="1" applyProtection="1">
      <alignment horizontal="center" vertical="center" wrapText="1"/>
      <protection locked="0"/>
    </xf>
    <xf numFmtId="0" fontId="7" fillId="11" borderId="25" xfId="2" applyFill="1" applyBorder="1" applyAlignment="1" applyProtection="1">
      <alignment horizontal="center" vertical="center" wrapText="1"/>
      <protection locked="0"/>
    </xf>
    <xf numFmtId="0" fontId="8" fillId="11" borderId="12" xfId="0" applyFont="1" applyFill="1" applyBorder="1" applyAlignment="1" applyProtection="1">
      <alignment horizontal="center"/>
      <protection locked="0"/>
    </xf>
    <xf numFmtId="0" fontId="8" fillId="11" borderId="13" xfId="0" applyFont="1" applyFill="1" applyBorder="1" applyAlignment="1" applyProtection="1">
      <alignment horizontal="center"/>
      <protection locked="0"/>
    </xf>
    <xf numFmtId="0" fontId="8" fillId="11" borderId="14" xfId="0" applyFont="1" applyFill="1" applyBorder="1" applyAlignment="1" applyProtection="1">
      <alignment horizontal="center"/>
      <protection locked="0"/>
    </xf>
    <xf numFmtId="0" fontId="11" fillId="11" borderId="29" xfId="2" applyFont="1" applyFill="1" applyBorder="1" applyAlignment="1" applyProtection="1">
      <alignment horizontal="center"/>
      <protection locked="0"/>
    </xf>
    <xf numFmtId="0" fontId="11" fillId="11" borderId="0" xfId="2" applyFont="1" applyFill="1" applyBorder="1" applyAlignment="1" applyProtection="1">
      <alignment horizontal="center"/>
      <protection locked="0"/>
    </xf>
    <xf numFmtId="0" fontId="8" fillId="11" borderId="23" xfId="0" applyFont="1" applyFill="1" applyBorder="1" applyAlignment="1" applyProtection="1">
      <alignment horizontal="center"/>
      <protection locked="0"/>
    </xf>
    <xf numFmtId="0" fontId="8" fillId="11" borderId="24" xfId="0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19" fillId="10" borderId="12" xfId="0" applyFont="1" applyFill="1" applyBorder="1" applyAlignment="1" applyProtection="1">
      <alignment horizontal="center"/>
      <protection locked="0"/>
    </xf>
    <xf numFmtId="0" fontId="19" fillId="10" borderId="13" xfId="0" applyFont="1" applyFill="1" applyBorder="1" applyAlignment="1" applyProtection="1">
      <alignment horizontal="center"/>
      <protection locked="0"/>
    </xf>
    <xf numFmtId="0" fontId="19" fillId="10" borderId="14" xfId="0" applyFont="1" applyFill="1" applyBorder="1" applyAlignment="1" applyProtection="1">
      <alignment horizontal="center"/>
      <protection locked="0"/>
    </xf>
    <xf numFmtId="0" fontId="11" fillId="10" borderId="29" xfId="2" applyFont="1" applyFill="1" applyBorder="1" applyAlignment="1" applyProtection="1">
      <alignment horizontal="center"/>
      <protection locked="0"/>
    </xf>
    <xf numFmtId="0" fontId="11" fillId="10" borderId="0" xfId="2" applyFont="1" applyFill="1" applyBorder="1" applyAlignment="1" applyProtection="1">
      <alignment horizontal="center"/>
      <protection locked="0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10" borderId="13" xfId="0" applyFont="1" applyFill="1" applyBorder="1" applyAlignment="1" applyProtection="1">
      <alignment horizontal="center"/>
      <protection locked="0"/>
    </xf>
    <xf numFmtId="0" fontId="8" fillId="10" borderId="14" xfId="0" applyFont="1" applyFill="1" applyBorder="1" applyAlignment="1" applyProtection="1">
      <alignment horizontal="center"/>
      <protection locked="0"/>
    </xf>
    <xf numFmtId="0" fontId="12" fillId="11" borderId="12" xfId="0" applyFont="1" applyFill="1" applyBorder="1" applyAlignment="1" applyProtection="1">
      <alignment horizontal="center"/>
      <protection locked="0"/>
    </xf>
    <xf numFmtId="0" fontId="12" fillId="11" borderId="13" xfId="0" applyFont="1" applyFill="1" applyBorder="1" applyAlignment="1" applyProtection="1">
      <alignment horizontal="center"/>
      <protection locked="0"/>
    </xf>
    <xf numFmtId="0" fontId="12" fillId="11" borderId="14" xfId="0" applyFont="1" applyFill="1" applyBorder="1" applyAlignment="1" applyProtection="1">
      <alignment horizontal="center"/>
      <protection locked="0"/>
    </xf>
    <xf numFmtId="0" fontId="37" fillId="10" borderId="26" xfId="2" applyFont="1" applyFill="1" applyBorder="1" applyAlignment="1" applyProtection="1">
      <alignment horizontal="center"/>
      <protection locked="0"/>
    </xf>
    <xf numFmtId="0" fontId="37" fillId="10" borderId="27" xfId="2" applyFont="1" applyFill="1" applyBorder="1" applyAlignment="1" applyProtection="1">
      <alignment horizontal="center"/>
      <protection locked="0"/>
    </xf>
    <xf numFmtId="0" fontId="19" fillId="10" borderId="23" xfId="0" applyFont="1" applyFill="1" applyBorder="1" applyAlignment="1" applyProtection="1">
      <alignment horizontal="center"/>
      <protection locked="0"/>
    </xf>
    <xf numFmtId="0" fontId="19" fillId="10" borderId="24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8" fillId="14" borderId="12" xfId="0" applyFont="1" applyFill="1" applyBorder="1" applyAlignment="1" applyProtection="1">
      <alignment horizontal="center"/>
      <protection locked="0"/>
    </xf>
    <xf numFmtId="0" fontId="8" fillId="14" borderId="13" xfId="0" applyFont="1" applyFill="1" applyBorder="1" applyAlignment="1" applyProtection="1">
      <alignment horizontal="center"/>
      <protection locked="0"/>
    </xf>
    <xf numFmtId="0" fontId="8" fillId="14" borderId="14" xfId="0" applyFont="1" applyFill="1" applyBorder="1" applyAlignment="1" applyProtection="1">
      <alignment horizontal="center"/>
      <protection locked="0"/>
    </xf>
    <xf numFmtId="0" fontId="11" fillId="11" borderId="23" xfId="2" applyFont="1" applyFill="1" applyBorder="1" applyAlignment="1" applyProtection="1">
      <alignment horizontal="center" vertical="center" wrapText="1"/>
      <protection locked="0"/>
    </xf>
    <xf numFmtId="0" fontId="11" fillId="11" borderId="24" xfId="2" applyFont="1" applyFill="1" applyBorder="1" applyAlignment="1" applyProtection="1">
      <alignment horizontal="center" vertical="center" wrapText="1"/>
      <protection locked="0"/>
    </xf>
    <xf numFmtId="0" fontId="11" fillId="14" borderId="29" xfId="2" applyFont="1" applyFill="1" applyBorder="1" applyAlignment="1" applyProtection="1">
      <alignment horizontal="center"/>
      <protection locked="0"/>
    </xf>
    <xf numFmtId="0" fontId="11" fillId="14" borderId="0" xfId="2" applyFont="1" applyFill="1" applyBorder="1" applyAlignment="1" applyProtection="1">
      <alignment horizontal="center"/>
      <protection locked="0"/>
    </xf>
    <xf numFmtId="0" fontId="15" fillId="14" borderId="29" xfId="0" applyFont="1" applyFill="1" applyBorder="1" applyAlignment="1" applyProtection="1">
      <alignment horizontal="center"/>
      <protection locked="0"/>
    </xf>
    <xf numFmtId="0" fontId="15" fillId="14" borderId="0" xfId="0" applyFont="1" applyFill="1" applyBorder="1" applyAlignment="1" applyProtection="1">
      <alignment horizontal="center"/>
      <protection locked="0"/>
    </xf>
    <xf numFmtId="0" fontId="7" fillId="14" borderId="29" xfId="2" applyFill="1" applyBorder="1" applyAlignment="1" applyProtection="1">
      <alignment horizontal="center"/>
      <protection locked="0"/>
    </xf>
    <xf numFmtId="0" fontId="7" fillId="14" borderId="0" xfId="2" applyFill="1" applyBorder="1" applyAlignment="1" applyProtection="1">
      <alignment horizontal="center"/>
      <protection locked="0"/>
    </xf>
    <xf numFmtId="0" fontId="12" fillId="14" borderId="29" xfId="0" applyFont="1" applyFill="1" applyBorder="1" applyAlignment="1" applyProtection="1">
      <alignment horizontal="center"/>
      <protection locked="0"/>
    </xf>
    <xf numFmtId="0" fontId="12" fillId="14" borderId="0" xfId="0" applyFont="1" applyFill="1" applyBorder="1" applyAlignment="1" applyProtection="1">
      <alignment horizontal="center"/>
      <protection locked="0"/>
    </xf>
  </cellXfs>
  <cellStyles count="5">
    <cellStyle name="Hipervínculo" xfId="2" builtinId="8"/>
    <cellStyle name="Millares" xfId="4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COBERTURA</a:t>
            </a:r>
            <a:r>
              <a:rPr lang="es-CO" sz="1400" baseline="0"/>
              <a:t> DE LA INFORMACIÓN DE COSTOS DE OPERACIÓN POR MODALIDAD DE TRANSPORTE</a:t>
            </a:r>
            <a:endParaRPr lang="es-CO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INTERNACIONAL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COBERTURA!$G$4:$G$12</c:f>
            </c:numRef>
          </c:val>
          <c:shape val="box"/>
        </c:ser>
        <c:ser>
          <c:idx val="1"/>
          <c:order val="1"/>
          <c:invertIfNegative val="0"/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INTERNACIONAL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COBERTURA!$H$4:$H$12</c:f>
            </c:numRef>
          </c:val>
          <c:shape val="box"/>
        </c:ser>
        <c:ser>
          <c:idx val="2"/>
          <c:order val="2"/>
          <c:invertIfNegative val="0"/>
          <c:dLbls>
            <c:dLbl>
              <c:idx val="0"/>
              <c:layout>
                <c:manualLayout>
                  <c:x val="3.3003300330033004E-3"/>
                  <c:y val="0.453006504774789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003300330033307E-3"/>
                  <c:y val="0.408639888327773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508250825082501E-3"/>
                  <c:y val="0.462346845079424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003300330033004E-3"/>
                  <c:y val="0.406304803251615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851485148514912E-2"/>
                  <c:y val="0.42031531370856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55115511551155E-2"/>
                  <c:y val="0.4133100584800912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6006600660066007E-3"/>
                  <c:y val="0.509048546602598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9504950495049506E-3"/>
                  <c:y val="0.399299548023139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3003300330033004E-3"/>
                  <c:y val="0.46935210030790026"/>
                </c:manualLayout>
              </c:layout>
              <c:spPr/>
              <c:txPr>
                <a:bodyPr rot="-5400000" vert="horz"/>
                <a:lstStyle/>
                <a:p>
                  <a:pPr>
                    <a:defRPr sz="800"/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COBERTURA!$F$4:$F$12</c:f>
              <c:strCache>
                <c:ptCount val="9"/>
                <c:pt idx="0">
                  <c:v>REGULAR NACIONAL</c:v>
                </c:pt>
                <c:pt idx="1">
                  <c:v>REGULAR INTRNACIONAL</c:v>
                </c:pt>
                <c:pt idx="2">
                  <c:v>CARGA NACIONAL</c:v>
                </c:pt>
                <c:pt idx="3">
                  <c:v>CARGA INTERNACIONAL</c:v>
                </c:pt>
                <c:pt idx="4">
                  <c:v>COMERCIAL REGIONAL</c:v>
                </c:pt>
                <c:pt idx="5">
                  <c:v>ESPECIAL DE CARGA</c:v>
                </c:pt>
                <c:pt idx="6">
                  <c:v>TAEROTAXIS</c:v>
                </c:pt>
                <c:pt idx="7">
                  <c:v>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COBERTURA!$I$4:$I$12</c:f>
              <c:numCache>
                <c:formatCode>0%</c:formatCode>
                <c:ptCount val="9"/>
                <c:pt idx="0">
                  <c:v>1</c:v>
                </c:pt>
                <c:pt idx="1">
                  <c:v>0.92307692307692313</c:v>
                </c:pt>
                <c:pt idx="2">
                  <c:v>1</c:v>
                </c:pt>
                <c:pt idx="3">
                  <c:v>0.72727272727272729</c:v>
                </c:pt>
                <c:pt idx="4">
                  <c:v>0.66666666666666663</c:v>
                </c:pt>
                <c:pt idx="5">
                  <c:v>1</c:v>
                </c:pt>
                <c:pt idx="6">
                  <c:v>0.92982456140350878</c:v>
                </c:pt>
                <c:pt idx="7">
                  <c:v>0.92682926829268297</c:v>
                </c:pt>
                <c:pt idx="8">
                  <c:v>0.72727272727272729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3571072"/>
        <c:axId val="63572608"/>
        <c:axId val="0"/>
      </c:bar3DChart>
      <c:catAx>
        <c:axId val="63571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3572608"/>
        <c:crosses val="autoZero"/>
        <c:auto val="1"/>
        <c:lblAlgn val="ctr"/>
        <c:lblOffset val="100"/>
        <c:noMultiLvlLbl val="0"/>
      </c:catAx>
      <c:valAx>
        <c:axId val="635726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6357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55009571172027E-2"/>
          <c:y val="0.10538472164663627"/>
          <c:w val="0.88302030667219233"/>
          <c:h val="0.83991281791530448"/>
        </c:manualLayout>
      </c:layout>
      <c:pie3DChart>
        <c:varyColors val="1"/>
        <c:ser>
          <c:idx val="0"/>
          <c:order val="0"/>
          <c:tx>
            <c:strRef>
              <c:f>'[1]%  PARTICIPACION Y VARIACION '!$B$27</c:f>
              <c:strCache>
                <c:ptCount val="1"/>
              </c:strCache>
            </c:strRef>
          </c:tx>
          <c:dLbls>
            <c:dLbl>
              <c:idx val="0"/>
              <c:delete val="1"/>
            </c:dLbl>
            <c:dLbl>
              <c:idx val="4"/>
              <c:layout>
                <c:manualLayout>
                  <c:x val="-3.3751001058052598E-3"/>
                  <c:y val="-0.115421415696531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6270152686927497"/>
                  <c:y val="-0.32364395715595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COMBUSTIBLE
30%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'[1]%  PARTICIPACION Y VARIACION '!$A$28:$A$38</c:f>
              <c:strCache>
                <c:ptCount val="11"/>
                <c:pt idx="0">
                  <c:v>CONCEPTOS</c:v>
                </c:pt>
                <c:pt idx="1">
                  <c:v>TRIPULACION </c:v>
                </c:pt>
                <c:pt idx="2">
                  <c:v>SEGUROS</c:v>
                </c:pt>
                <c:pt idx="3">
                  <c:v>SERV. AERON.</c:v>
                </c:pt>
                <c:pt idx="4">
                  <c:v>MANTENIMIENTO</c:v>
                </c:pt>
                <c:pt idx="5">
                  <c:v>SERV. A PAX</c:v>
                </c:pt>
                <c:pt idx="6">
                  <c:v>COMBUSTIBLE</c:v>
                </c:pt>
                <c:pt idx="7">
                  <c:v>DEPRECIACIÓN</c:v>
                </c:pt>
                <c:pt idx="8">
                  <c:v>ARRIENDO</c:v>
                </c:pt>
                <c:pt idx="9">
                  <c:v>ADMINISTRACIÓN</c:v>
                </c:pt>
                <c:pt idx="10">
                  <c:v>VENTAS</c:v>
                </c:pt>
              </c:strCache>
            </c:strRef>
          </c:cat>
          <c:val>
            <c:numRef>
              <c:f>'[1]%  PARTICIPACION Y VARIACION '!$B$28:$B$38</c:f>
              <c:numCache>
                <c:formatCode>General</c:formatCode>
                <c:ptCount val="11"/>
                <c:pt idx="0">
                  <c:v>0</c:v>
                </c:pt>
                <c:pt idx="1">
                  <c:v>7.4653538296491823E-2</c:v>
                </c:pt>
                <c:pt idx="2">
                  <c:v>7.5640492635459453E-3</c:v>
                </c:pt>
                <c:pt idx="3">
                  <c:v>7.5787177832225799E-2</c:v>
                </c:pt>
                <c:pt idx="4">
                  <c:v>0.11027647044074039</c:v>
                </c:pt>
                <c:pt idx="5">
                  <c:v>2.7335731748787548E-2</c:v>
                </c:pt>
                <c:pt idx="6">
                  <c:v>0.30910353819254066</c:v>
                </c:pt>
                <c:pt idx="7">
                  <c:v>1.3784481336021415E-2</c:v>
                </c:pt>
                <c:pt idx="8">
                  <c:v>0.12168152629624132</c:v>
                </c:pt>
                <c:pt idx="9">
                  <c:v>0.11491769709584895</c:v>
                </c:pt>
                <c:pt idx="10">
                  <c:v>0.101175683668285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23499190260793E-2"/>
          <c:y val="3.1416902293433864E-2"/>
          <c:w val="0.90139880357594893"/>
          <c:h val="0.930882814954445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7"/>
              <c:layout>
                <c:manualLayout>
                  <c:x val="3.377299918728433E-3"/>
                  <c:y val="6.283405196405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6885833433257392E-3"/>
                  <c:y val="5.3408981276020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8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GRAFICAS!$H$3:$H$13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GRAFICAS!$I$3:$I$13</c:f>
              <c:numCache>
                <c:formatCode>0%</c:formatCode>
                <c:ptCount val="11"/>
                <c:pt idx="0">
                  <c:v>0.1038006644464804</c:v>
                </c:pt>
                <c:pt idx="1">
                  <c:v>0.63059809571960357</c:v>
                </c:pt>
                <c:pt idx="2">
                  <c:v>7.4405088408487474E-2</c:v>
                </c:pt>
                <c:pt idx="3">
                  <c:v>0.12318263035482557</c:v>
                </c:pt>
                <c:pt idx="4">
                  <c:v>1.1644236350570467</c:v>
                </c:pt>
                <c:pt idx="5">
                  <c:v>4.9230154644716251E-2</c:v>
                </c:pt>
                <c:pt idx="6">
                  <c:v>0.11199420010494698</c:v>
                </c:pt>
                <c:pt idx="7">
                  <c:v>-2.8181953577147478E-2</c:v>
                </c:pt>
                <c:pt idx="8">
                  <c:v>-2.7758577391027939E-2</c:v>
                </c:pt>
                <c:pt idx="9">
                  <c:v>0.25884993819447</c:v>
                </c:pt>
                <c:pt idx="10">
                  <c:v>-0.39978938424526078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3959040"/>
        <c:axId val="63961728"/>
      </c:barChart>
      <c:catAx>
        <c:axId val="639590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90" baseline="0"/>
            </a:pPr>
            <a:endParaRPr lang="es-ES"/>
          </a:p>
        </c:txPr>
        <c:crossAx val="63961728"/>
        <c:crosses val="autoZero"/>
        <c:auto val="1"/>
        <c:lblAlgn val="ctr"/>
        <c:lblOffset val="100"/>
        <c:noMultiLvlLbl val="0"/>
      </c:catAx>
      <c:valAx>
        <c:axId val="639617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3959040"/>
        <c:crosses val="autoZero"/>
        <c:crossBetween val="between"/>
      </c:valAx>
      <c:spPr>
        <a:gradFill rotWithShape="1">
          <a:gsLst>
            <a:gs pos="0">
              <a:schemeClr val="accent3">
                <a:shade val="51000"/>
                <a:satMod val="130000"/>
              </a:schemeClr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shade val="95000"/>
              <a:satMod val="105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aseline="0">
                <a:solidFill>
                  <a:sysClr val="windowText" lastClr="000000"/>
                </a:solidFill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VARIACION 2012 -2013</a:t>
            </a:r>
          </a:p>
        </c:rich>
      </c:tx>
      <c:layout>
        <c:manualLayout>
          <c:xMode val="edge"/>
          <c:yMode val="edge"/>
          <c:x val="0.34036992573237762"/>
          <c:y val="3.43997248022015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57869782406231"/>
          <c:y val="7.2790359409408187E-2"/>
          <c:w val="0.79315959698586069"/>
          <c:h val="0.71199954494852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'PAX REGULAR NACIONAL  II SEM'!$G$90:$G$91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974588938714496E-2"/>
                  <c:y val="0.15823873409012726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974588938714496E-2"/>
                  <c:y val="6.87994496044031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579822981768536E-2"/>
                  <c:y val="-2.06398348813209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2316890881913304E-2"/>
                  <c:y val="-7.2239422084623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30%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9133034379671152E-2"/>
                  <c:y val="-3.4399724802201583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i="0" baseline="0"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'PAX REGULAR NACIONAL  II SEM'!$F$92:$F$96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II SEM'!$G$92:$G$96</c:f>
              <c:numCache>
                <c:formatCode>#,##0</c:formatCode>
                <c:ptCount val="5"/>
                <c:pt idx="0">
                  <c:v>37491</c:v>
                </c:pt>
                <c:pt idx="1">
                  <c:v>9062</c:v>
                </c:pt>
                <c:pt idx="2">
                  <c:v>16839</c:v>
                </c:pt>
                <c:pt idx="3">
                  <c:v>13115</c:v>
                </c:pt>
                <c:pt idx="4">
                  <c:v>17059</c:v>
                </c:pt>
              </c:numCache>
            </c:numRef>
          </c:val>
        </c:ser>
        <c:ser>
          <c:idx val="1"/>
          <c:order val="1"/>
          <c:tx>
            <c:strRef>
              <c:f>'PAX REGULAR NACIONAL  II SEM'!$H$90:$H$91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'PAX REGULAR NACIONAL  II SEM'!$F$92:$F$96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II SEM'!$H$92:$H$96</c:f>
              <c:numCache>
                <c:formatCode>#,##0</c:formatCode>
                <c:ptCount val="5"/>
                <c:pt idx="0">
                  <c:v>38988</c:v>
                </c:pt>
                <c:pt idx="1">
                  <c:v>10071</c:v>
                </c:pt>
                <c:pt idx="2">
                  <c:v>16592</c:v>
                </c:pt>
                <c:pt idx="3">
                  <c:v>17048</c:v>
                </c:pt>
                <c:pt idx="4">
                  <c:v>14696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793536"/>
        <c:axId val="73795072"/>
        <c:axId val="0"/>
      </c:bar3DChart>
      <c:catAx>
        <c:axId val="73793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73795072"/>
        <c:crosses val="autoZero"/>
        <c:auto val="1"/>
        <c:lblAlgn val="ctr"/>
        <c:lblOffset val="100"/>
        <c:noMultiLvlLbl val="0"/>
      </c:catAx>
      <c:valAx>
        <c:axId val="7379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MILES  $</a:t>
                </a:r>
              </a:p>
            </c:rich>
          </c:tx>
          <c:layout>
            <c:manualLayout>
              <c:xMode val="edge"/>
              <c:yMode val="edge"/>
              <c:x val="2.752722038777411E-2"/>
              <c:y val="0.24026284640116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s-ES"/>
          </a:p>
        </c:txPr>
        <c:crossAx val="737935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 baseline="0">
                <a:solidFill>
                  <a:sysClr val="windowText" lastClr="000000"/>
                </a:solidFill>
                <a:latin typeface="Calibri" pitchFamily="34" charset="0"/>
              </a:defRPr>
            </a:pPr>
            <a:endParaRPr lang="es-ES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>
                <a:solidFill>
                  <a:sysClr val="windowText" lastClr="000000"/>
                </a:solidFill>
              </a:rPr>
              <a:t>COSTOS DE OPERACION REPRESENTATIVOS 2013</a:t>
            </a:r>
          </a:p>
        </c:rich>
      </c:tx>
      <c:overlay val="1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02620545073388E-2"/>
          <c:y val="0.12489426523297491"/>
          <c:w val="0.83833333333333337"/>
          <c:h val="0.80435169592240274"/>
        </c:manualLayout>
      </c:layout>
      <c:pie3DChart>
        <c:varyColors val="1"/>
        <c:ser>
          <c:idx val="0"/>
          <c:order val="0"/>
          <c:tx>
            <c:strRef>
              <c:f>'PAX REGULAR NACIONAL  II SEM'!$G$113:$G$114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1"/>
              <c:layout>
                <c:manualLayout>
                  <c:x val="-1.6423087002096437E-2"/>
                  <c:y val="-0.187252240143369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204716981132075"/>
                  <c:y val="-0.11960752688172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7358005765199161"/>
                  <c:y val="8.3800851254480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024109014675056E-2"/>
                  <c:y val="5.35463709677419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Calibri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'PAX REGULAR NACIONAL  II SEM'!$F$115:$F$119</c:f>
              <c:strCache>
                <c:ptCount val="5"/>
                <c:pt idx="0">
                  <c:v>Combustible </c:v>
                </c:pt>
                <c:pt idx="1">
                  <c:v>Arriendo </c:v>
                </c:pt>
                <c:pt idx="2">
                  <c:v>Mantenimiento </c:v>
                </c:pt>
                <c:pt idx="3">
                  <c:v>Administración </c:v>
                </c:pt>
                <c:pt idx="4">
                  <c:v>Servicios Aeronaúticos </c:v>
                </c:pt>
              </c:strCache>
            </c:strRef>
          </c:cat>
          <c:val>
            <c:numRef>
              <c:f>'PAX REGULAR NACIONAL  II SEM'!$G$115:$G$119</c:f>
              <c:numCache>
                <c:formatCode>0.00%</c:formatCode>
                <c:ptCount val="5"/>
                <c:pt idx="0">
                  <c:v>0.29193130300988546</c:v>
                </c:pt>
                <c:pt idx="1">
                  <c:v>0.12765197966140543</c:v>
                </c:pt>
                <c:pt idx="2">
                  <c:v>0.12423426110941023</c:v>
                </c:pt>
                <c:pt idx="3">
                  <c:v>0.11004345824394296</c:v>
                </c:pt>
                <c:pt idx="4">
                  <c:v>7.5407726604229799E-2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6159844</xdr:colOff>
      <xdr:row>10</xdr:row>
      <xdr:rowOff>228415</xdr:rowOff>
    </xdr:from>
    <xdr:ext cx="184730" cy="937629"/>
    <xdr:sp macro="" textlink="">
      <xdr:nvSpPr>
        <xdr:cNvPr id="2" name="1 Rectángulo"/>
        <xdr:cNvSpPr/>
      </xdr:nvSpPr>
      <xdr:spPr>
        <a:xfrm>
          <a:off x="6952324" y="241535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0</xdr:rowOff>
    </xdr:from>
    <xdr:to>
      <xdr:col>10</xdr:col>
      <xdr:colOff>1057275</xdr:colOff>
      <xdr:row>13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5</xdr:col>
      <xdr:colOff>0</xdr:colOff>
      <xdr:row>37</xdr:row>
      <xdr:rowOff>28575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1</xdr:row>
      <xdr:rowOff>0</xdr:rowOff>
    </xdr:from>
    <xdr:to>
      <xdr:col>13</xdr:col>
      <xdr:colOff>1057275</xdr:colOff>
      <xdr:row>23</xdr:row>
      <xdr:rowOff>171451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86</xdr:row>
      <xdr:rowOff>110490</xdr:rowOff>
    </xdr:from>
    <xdr:to>
      <xdr:col>13</xdr:col>
      <xdr:colOff>0</xdr:colOff>
      <xdr:row>106</xdr:row>
      <xdr:rowOff>15240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107</xdr:row>
      <xdr:rowOff>175260</xdr:rowOff>
    </xdr:from>
    <xdr:to>
      <xdr:col>13</xdr:col>
      <xdr:colOff>0</xdr:colOff>
      <xdr:row>131</xdr:row>
      <xdr:rowOff>173940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242800.AEROCIVIL\AppData\Local\Microsoft\Windows\Temporary%20Internet%20Files\Content.Outlook\BAL9N2ZY\BOLETIN%20COSTOS%20OPERACIONALES%20%20%20II%20SEM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EMPRESAS - TIPO AERONAVE"/>
      <sheetName val="COBERTURA"/>
      <sheetName val="%  PARTICIPACION Y VARIACION "/>
      <sheetName val="PAX REGULAR DOMESTICO II SEM "/>
      <sheetName val="PAX-  EXTRANJEROS II SEM 2012"/>
      <sheetName val="CARGA -EXTRANJERA II SEM 2012"/>
      <sheetName val="CARGA DOMESTICO II SEM 2012"/>
      <sheetName val="COMERC. REGIONAL II SEM 2012"/>
      <sheetName val="AEROTAXIS II SEM 2012"/>
      <sheetName val="TRABAJ AEREOS ESPEC II SEM 2012"/>
      <sheetName val="AVIACION AGRICOLA  II SEM 2012"/>
      <sheetName val="ESPECIAL DE CARGA  II SEM 2012"/>
    </sheetNames>
    <sheetDataSet>
      <sheetData sheetId="0"/>
      <sheetData sheetId="1"/>
      <sheetData sheetId="2"/>
      <sheetData sheetId="3">
        <row r="28">
          <cell r="A28" t="str">
            <v>CONCEPTOS</v>
          </cell>
          <cell r="B28" t="str">
            <v>PARTICIPACIÓN</v>
          </cell>
        </row>
        <row r="29">
          <cell r="A29" t="str">
            <v xml:space="preserve">TRIPULACION </v>
          </cell>
          <cell r="B29">
            <v>7.4653538296491823E-2</v>
          </cell>
        </row>
        <row r="30">
          <cell r="A30" t="str">
            <v>SEGUROS</v>
          </cell>
          <cell r="B30">
            <v>7.5640492635459453E-3</v>
          </cell>
        </row>
        <row r="31">
          <cell r="A31" t="str">
            <v>SERV. AERON.</v>
          </cell>
          <cell r="B31">
            <v>7.5787177832225799E-2</v>
          </cell>
        </row>
        <row r="32">
          <cell r="A32" t="str">
            <v>MANTENIMIENTO</v>
          </cell>
          <cell r="B32">
            <v>0.11027647044074039</v>
          </cell>
        </row>
        <row r="33">
          <cell r="A33" t="str">
            <v>SERV. A PAX</v>
          </cell>
          <cell r="B33">
            <v>2.7335731748787548E-2</v>
          </cell>
        </row>
        <row r="34">
          <cell r="A34" t="str">
            <v>COMBUSTIBLE</v>
          </cell>
          <cell r="B34">
            <v>0.30910353819254066</v>
          </cell>
        </row>
        <row r="35">
          <cell r="A35" t="str">
            <v>DEPRECIACIÓN</v>
          </cell>
          <cell r="B35">
            <v>1.3784481336021415E-2</v>
          </cell>
        </row>
        <row r="36">
          <cell r="A36" t="str">
            <v>ARRIENDO</v>
          </cell>
          <cell r="B36">
            <v>0.12168152629624132</v>
          </cell>
        </row>
        <row r="37">
          <cell r="A37" t="str">
            <v>ADMINISTRACIÓN</v>
          </cell>
          <cell r="B37">
            <v>0.11491769709584895</v>
          </cell>
        </row>
        <row r="38">
          <cell r="A38" t="str">
            <v>VENTAS</v>
          </cell>
          <cell r="B38">
            <v>0.101175683668285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3.8" x14ac:dyDescent="0.25"/>
  <cols>
    <col min="2" max="2" width="101.453125" customWidth="1"/>
  </cols>
  <sheetData>
    <row r="1" spans="1:2" ht="25.2" customHeight="1" thickBot="1" x14ac:dyDescent="0.3">
      <c r="A1" s="303" t="s">
        <v>82</v>
      </c>
      <c r="B1" s="304"/>
    </row>
    <row r="2" spans="1:2" ht="25.2" customHeight="1" thickBot="1" x14ac:dyDescent="0.45">
      <c r="A2" s="1"/>
      <c r="B2" s="2"/>
    </row>
    <row r="3" spans="1:2" ht="25.2" customHeight="1" thickBot="1" x14ac:dyDescent="0.6">
      <c r="A3" s="301" t="s">
        <v>262</v>
      </c>
      <c r="B3" s="302"/>
    </row>
    <row r="4" spans="1:2" ht="25.2" customHeight="1" thickBot="1" x14ac:dyDescent="0.45">
      <c r="A4" s="1"/>
      <c r="B4" s="1"/>
    </row>
    <row r="5" spans="1:2" ht="25.2" customHeight="1" x14ac:dyDescent="0.55000000000000004">
      <c r="A5" s="110" t="s">
        <v>80</v>
      </c>
      <c r="B5" s="110" t="s">
        <v>81</v>
      </c>
    </row>
    <row r="6" spans="1:2" ht="25.2" customHeight="1" x14ac:dyDescent="0.4">
      <c r="A6" s="3">
        <v>1</v>
      </c>
      <c r="B6" s="4" t="s">
        <v>129</v>
      </c>
    </row>
    <row r="7" spans="1:2" ht="25.2" customHeight="1" x14ac:dyDescent="0.4">
      <c r="A7" s="3">
        <v>2</v>
      </c>
      <c r="B7" s="4" t="s">
        <v>130</v>
      </c>
    </row>
    <row r="8" spans="1:2" ht="27" customHeight="1" x14ac:dyDescent="0.4">
      <c r="A8" s="3">
        <v>3</v>
      </c>
      <c r="B8" s="109" t="s">
        <v>469</v>
      </c>
    </row>
    <row r="9" spans="1:2" ht="25.2" customHeight="1" x14ac:dyDescent="0.4">
      <c r="A9" s="3">
        <v>5</v>
      </c>
      <c r="B9" s="109" t="s">
        <v>470</v>
      </c>
    </row>
    <row r="10" spans="1:2" ht="25.2" customHeight="1" x14ac:dyDescent="0.4">
      <c r="A10" s="3">
        <v>7</v>
      </c>
      <c r="B10" s="109" t="s">
        <v>471</v>
      </c>
    </row>
    <row r="11" spans="1:2" ht="25.2" customHeight="1" x14ac:dyDescent="0.4">
      <c r="A11" s="3">
        <v>9</v>
      </c>
      <c r="B11" s="109" t="s">
        <v>472</v>
      </c>
    </row>
    <row r="12" spans="1:2" ht="25.2" customHeight="1" x14ac:dyDescent="0.4">
      <c r="A12" s="3">
        <v>11</v>
      </c>
      <c r="B12" s="109" t="s">
        <v>473</v>
      </c>
    </row>
    <row r="13" spans="1:2" ht="25.2" customHeight="1" x14ac:dyDescent="0.4">
      <c r="A13" s="3">
        <v>13</v>
      </c>
      <c r="B13" s="109" t="s">
        <v>474</v>
      </c>
    </row>
    <row r="14" spans="1:2" ht="25.2" customHeight="1" x14ac:dyDescent="0.4">
      <c r="A14" s="3">
        <v>15</v>
      </c>
      <c r="B14" s="109" t="s">
        <v>475</v>
      </c>
    </row>
    <row r="15" spans="1:2" ht="25.2" customHeight="1" x14ac:dyDescent="0.4">
      <c r="A15" s="3">
        <v>17</v>
      </c>
      <c r="B15" s="109" t="s">
        <v>476</v>
      </c>
    </row>
    <row r="16" spans="1:2" ht="25.2" customHeight="1" x14ac:dyDescent="0.4">
      <c r="A16" s="3">
        <v>18</v>
      </c>
      <c r="B16" s="109" t="s">
        <v>477</v>
      </c>
    </row>
  </sheetData>
  <mergeCells count="2">
    <mergeCell ref="A3:B3"/>
    <mergeCell ref="A1:B1"/>
  </mergeCells>
  <hyperlinks>
    <hyperlink ref="A1" location="'TRONCAL X EQUIPO I SEM'!A1" display="C O N T E N I D O"/>
    <hyperlink ref="B6" location="'EMPRESAS - TIPO AERONAVE'!A1" display="RELACION EMPRESAS - TIPO AERONAVE"/>
    <hyperlink ref="B7" location="COBERTURA!A1" display="COBERTURA"/>
    <hyperlink ref="A1:B1" location="'PAX REGULAR NACIONAL  I SEM'!A1" display="C O N T E N I D O"/>
    <hyperlink ref="B8" location="'PAX REGULAR NACIONAL  I SEM'!A1" display="EMPRESAS DE TRANSPORTE AÉREO PASAJEROS REGULAR NACIONAL  I SEMESTRE"/>
    <hyperlink ref="B9" location="'PAX-  EXTRAN I SEM '!A1" display="EMPRESAS DE TRANSPORTE AÉREO PASAJEROS REGULAR INTERNACIONAL  I SEMESTRE "/>
    <hyperlink ref="B10" location="'CARGA -EXTRANJERA I SEM'!A1" display="EMPRESAS DE TRANSPORTE AÉREO CARGA INTERNACIONAL  I  SEMESTRE "/>
    <hyperlink ref="B11" location="'CARGA NAL  I SEM 2013'!A1" display="EMPRESAS DE TRANSPORTE AÉREO  CARGA I SEMESTRE"/>
    <hyperlink ref="B12" location="'COMERC. REGIONAL I SEM'!A1" display="EMPRESAS DE TRANSPORTE AÉREO  COMERCIAL REGIONAL  I SEMESTRE "/>
    <hyperlink ref="B13" location="'AEROTAXIS I SEM'!A1" display="EMPRESAS DE TRANSPORTE AÉREO - AEROTAXIS  I SEMESTRE"/>
    <hyperlink ref="B14" location="'TRABAJ AEREOS ESPEC I SEM '!A1" display="TRABAJOS AEREOS ESPECIALES I SEMESTRE"/>
    <hyperlink ref="B15" location="'AVIACION AGRICOLA  I SEM 2013'!A1" display="TRABAJOS AEREOS ESPECIALES  - AVIACION AGRICOLA  - I SEMESTRE"/>
    <hyperlink ref="B16" location="'ESPECIAL DE CARGA 2013'!A1" display="ESPECIAL DE CARGA  - I SEMESTR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A10" workbookViewId="0">
      <selection activeCell="B25" sqref="B25:AP38"/>
    </sheetView>
  </sheetViews>
  <sheetFormatPr baseColWidth="10" defaultColWidth="10.90625" defaultRowHeight="14.4" x14ac:dyDescent="0.3"/>
  <cols>
    <col min="1" max="1" width="19.7265625" style="31" customWidth="1"/>
    <col min="2" max="3" width="10.81640625" style="31" bestFit="1" customWidth="1"/>
    <col min="4" max="4" width="10.6328125" style="31" bestFit="1" customWidth="1"/>
    <col min="5" max="5" width="11" style="31" customWidth="1"/>
    <col min="6" max="6" width="10.90625" style="31" bestFit="1" customWidth="1"/>
    <col min="7" max="7" width="12.26953125" style="31" customWidth="1"/>
    <col min="8" max="8" width="10.08984375" style="31" bestFit="1" customWidth="1"/>
    <col min="9" max="9" width="10.453125" style="31" bestFit="1" customWidth="1"/>
    <col min="10" max="10" width="11.6328125" style="31" bestFit="1" customWidth="1"/>
    <col min="11" max="11" width="12.26953125" style="31" bestFit="1" customWidth="1"/>
    <col min="12" max="12" width="10.7265625" style="31" bestFit="1" customWidth="1"/>
    <col min="13" max="13" width="10.6328125" style="31" bestFit="1" customWidth="1"/>
    <col min="14" max="14" width="11.453125" style="31" bestFit="1" customWidth="1"/>
    <col min="15" max="15" width="11" style="31" bestFit="1" customWidth="1"/>
    <col min="16" max="16" width="10.6328125" style="31" bestFit="1" customWidth="1"/>
    <col min="17" max="17" width="10.08984375" style="31" bestFit="1" customWidth="1"/>
    <col min="18" max="18" width="10.90625" style="31" bestFit="1" customWidth="1"/>
    <col min="19" max="19" width="10.453125" style="5" bestFit="1" customWidth="1"/>
    <col min="20" max="20" width="9.08984375" style="5" bestFit="1" customWidth="1"/>
    <col min="21" max="22" width="8.81640625" style="5" bestFit="1" customWidth="1"/>
    <col min="23" max="23" width="8.90625" style="5" bestFit="1" customWidth="1"/>
    <col min="24" max="25" width="10.08984375" style="5" bestFit="1" customWidth="1"/>
    <col min="26" max="26" width="11" style="5" bestFit="1" customWidth="1"/>
    <col min="27" max="27" width="10.26953125" style="5" bestFit="1" customWidth="1"/>
    <col min="28" max="28" width="11.08984375" style="5" bestFit="1" customWidth="1"/>
    <col min="29" max="29" width="9.453125" style="5" bestFit="1" customWidth="1"/>
    <col min="30" max="30" width="10.6328125" style="5" bestFit="1" customWidth="1"/>
    <col min="31" max="31" width="11" style="5" bestFit="1" customWidth="1"/>
    <col min="32" max="33" width="10.90625" style="5" bestFit="1" customWidth="1"/>
    <col min="34" max="34" width="10.7265625" style="5" bestFit="1" customWidth="1"/>
    <col min="35" max="35" width="11.81640625" style="5" bestFit="1" customWidth="1"/>
    <col min="36" max="36" width="8.6328125" style="5" bestFit="1" customWidth="1"/>
    <col min="37" max="37" width="10.08984375" style="5" bestFit="1" customWidth="1"/>
    <col min="38" max="38" width="8.6328125" style="5" bestFit="1" customWidth="1"/>
    <col min="39" max="41" width="11" style="5" bestFit="1" customWidth="1"/>
    <col min="42" max="16384" width="10.90625" style="5"/>
  </cols>
  <sheetData>
    <row r="1" spans="1:42" x14ac:dyDescent="0.3">
      <c r="A1" s="254" t="s">
        <v>504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</row>
    <row r="2" spans="1:42" ht="15" thickBot="1" x14ac:dyDescent="0.3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</row>
    <row r="3" spans="1:42" s="36" customFormat="1" ht="83.4" thickBot="1" x14ac:dyDescent="0.35">
      <c r="A3" s="256" t="s">
        <v>251</v>
      </c>
      <c r="B3" s="256" t="s">
        <v>232</v>
      </c>
      <c r="C3" s="256" t="s">
        <v>521</v>
      </c>
      <c r="D3" s="256" t="s">
        <v>522</v>
      </c>
      <c r="E3" s="256" t="s">
        <v>523</v>
      </c>
      <c r="F3" s="256" t="s">
        <v>235</v>
      </c>
      <c r="G3" s="256" t="s">
        <v>524</v>
      </c>
      <c r="H3" s="256" t="s">
        <v>236</v>
      </c>
      <c r="I3" s="256" t="s">
        <v>525</v>
      </c>
      <c r="J3" s="256" t="s">
        <v>236</v>
      </c>
      <c r="K3" s="256" t="s">
        <v>238</v>
      </c>
      <c r="L3" s="256" t="s">
        <v>238</v>
      </c>
      <c r="M3" s="256" t="s">
        <v>526</v>
      </c>
      <c r="N3" s="256" t="s">
        <v>241</v>
      </c>
      <c r="O3" s="256" t="s">
        <v>348</v>
      </c>
      <c r="P3" s="256" t="s">
        <v>527</v>
      </c>
      <c r="Q3" s="256" t="s">
        <v>242</v>
      </c>
      <c r="R3" s="256" t="s">
        <v>528</v>
      </c>
      <c r="S3" s="256" t="s">
        <v>403</v>
      </c>
      <c r="T3" s="256" t="s">
        <v>529</v>
      </c>
      <c r="U3" s="256" t="s">
        <v>348</v>
      </c>
      <c r="V3" s="256" t="s">
        <v>243</v>
      </c>
      <c r="W3" s="256" t="s">
        <v>244</v>
      </c>
      <c r="X3" s="256" t="s">
        <v>530</v>
      </c>
      <c r="Y3" s="256" t="s">
        <v>531</v>
      </c>
      <c r="Z3" s="256" t="s">
        <v>348</v>
      </c>
      <c r="AA3" s="256" t="s">
        <v>532</v>
      </c>
      <c r="AB3" s="256" t="s">
        <v>249</v>
      </c>
      <c r="AC3" s="256" t="s">
        <v>233</v>
      </c>
      <c r="AD3" s="256" t="s">
        <v>236</v>
      </c>
      <c r="AE3" s="256" t="s">
        <v>236</v>
      </c>
      <c r="AF3" s="256" t="s">
        <v>245</v>
      </c>
      <c r="AG3" s="256" t="s">
        <v>426</v>
      </c>
      <c r="AH3" s="256" t="s">
        <v>246</v>
      </c>
      <c r="AI3" s="256" t="s">
        <v>236</v>
      </c>
      <c r="AJ3" s="256" t="s">
        <v>426</v>
      </c>
      <c r="AK3" s="256" t="s">
        <v>533</v>
      </c>
      <c r="AL3" s="256" t="s">
        <v>534</v>
      </c>
      <c r="AM3" s="256" t="s">
        <v>247</v>
      </c>
      <c r="AN3" s="256" t="s">
        <v>535</v>
      </c>
      <c r="AO3" s="256" t="s">
        <v>248</v>
      </c>
      <c r="AP3" s="256" t="s">
        <v>249</v>
      </c>
    </row>
    <row r="4" spans="1:42" s="37" customFormat="1" ht="19.95" customHeight="1" thickBot="1" x14ac:dyDescent="0.35">
      <c r="A4" s="257" t="s">
        <v>190</v>
      </c>
      <c r="B4" s="257" t="s">
        <v>29</v>
      </c>
      <c r="C4" s="257" t="s">
        <v>38</v>
      </c>
      <c r="D4" s="257" t="s">
        <v>185</v>
      </c>
      <c r="E4" s="257" t="s">
        <v>37</v>
      </c>
      <c r="F4" s="257" t="s">
        <v>186</v>
      </c>
      <c r="G4" s="257" t="s">
        <v>44</v>
      </c>
      <c r="H4" s="257" t="s">
        <v>17</v>
      </c>
      <c r="I4" s="257" t="s">
        <v>4</v>
      </c>
      <c r="J4" s="257" t="s">
        <v>18</v>
      </c>
      <c r="K4" s="257" t="s">
        <v>45</v>
      </c>
      <c r="L4" s="257" t="s">
        <v>132</v>
      </c>
      <c r="M4" s="257" t="s">
        <v>3</v>
      </c>
      <c r="N4" s="257" t="s">
        <v>182</v>
      </c>
      <c r="O4" s="257" t="s">
        <v>347</v>
      </c>
      <c r="P4" s="257" t="s">
        <v>30</v>
      </c>
      <c r="Q4" s="257" t="s">
        <v>19</v>
      </c>
      <c r="R4" s="257" t="s">
        <v>25</v>
      </c>
      <c r="S4" s="257" t="s">
        <v>402</v>
      </c>
      <c r="T4" s="257" t="s">
        <v>26</v>
      </c>
      <c r="U4" s="257" t="s">
        <v>410</v>
      </c>
      <c r="V4" s="257" t="s">
        <v>43</v>
      </c>
      <c r="W4" s="257" t="s">
        <v>35</v>
      </c>
      <c r="X4" s="257" t="s">
        <v>40</v>
      </c>
      <c r="Y4" s="257" t="s">
        <v>48</v>
      </c>
      <c r="Z4" s="257" t="s">
        <v>36</v>
      </c>
      <c r="AA4" s="257" t="s">
        <v>24</v>
      </c>
      <c r="AB4" s="257" t="s">
        <v>422</v>
      </c>
      <c r="AC4" s="257" t="s">
        <v>188</v>
      </c>
      <c r="AD4" s="257" t="s">
        <v>49</v>
      </c>
      <c r="AE4" s="257" t="s">
        <v>423</v>
      </c>
      <c r="AF4" s="257" t="s">
        <v>41</v>
      </c>
      <c r="AG4" s="257" t="s">
        <v>7</v>
      </c>
      <c r="AH4" s="257" t="s">
        <v>134</v>
      </c>
      <c r="AI4" s="257" t="s">
        <v>135</v>
      </c>
      <c r="AJ4" s="257" t="s">
        <v>42</v>
      </c>
      <c r="AK4" s="257" t="s">
        <v>31</v>
      </c>
      <c r="AL4" s="257" t="s">
        <v>32</v>
      </c>
      <c r="AM4" s="257" t="s">
        <v>33</v>
      </c>
      <c r="AN4" s="257" t="s">
        <v>34</v>
      </c>
      <c r="AO4" s="257" t="s">
        <v>187</v>
      </c>
      <c r="AP4" s="257" t="s">
        <v>39</v>
      </c>
    </row>
    <row r="5" spans="1:42" ht="19.95" customHeight="1" x14ac:dyDescent="0.3">
      <c r="A5" s="255" t="s">
        <v>51</v>
      </c>
      <c r="B5" s="239">
        <v>340000</v>
      </c>
      <c r="C5" s="239">
        <v>483758.66666666669</v>
      </c>
      <c r="D5" s="239">
        <v>1069777.3333333333</v>
      </c>
      <c r="E5" s="239">
        <v>428348.28571428574</v>
      </c>
      <c r="F5" s="239">
        <v>457253</v>
      </c>
      <c r="G5" s="239">
        <v>1674328.3333333333</v>
      </c>
      <c r="H5" s="239">
        <v>1751523</v>
      </c>
      <c r="I5" s="239">
        <v>1004994</v>
      </c>
      <c r="J5" s="239">
        <v>1229234</v>
      </c>
      <c r="K5" s="239">
        <v>1574737</v>
      </c>
      <c r="L5" s="239">
        <v>1140700</v>
      </c>
      <c r="M5" s="239">
        <v>498002.5</v>
      </c>
      <c r="N5" s="239">
        <v>237785</v>
      </c>
      <c r="O5" s="239">
        <v>43300</v>
      </c>
      <c r="P5" s="239">
        <v>106021.4</v>
      </c>
      <c r="Q5" s="239">
        <v>225000</v>
      </c>
      <c r="R5" s="239">
        <v>88901.2</v>
      </c>
      <c r="S5" s="239">
        <v>150000</v>
      </c>
      <c r="T5" s="72">
        <v>158740.9</v>
      </c>
      <c r="U5" s="72">
        <v>41600</v>
      </c>
      <c r="V5" s="72">
        <v>289109</v>
      </c>
      <c r="W5" s="72">
        <v>104180.33333333333</v>
      </c>
      <c r="X5" s="72">
        <v>289234</v>
      </c>
      <c r="Y5" s="72">
        <v>236490.25</v>
      </c>
      <c r="Z5" s="72">
        <v>40633</v>
      </c>
      <c r="AA5" s="72">
        <v>226551.5</v>
      </c>
      <c r="AB5" s="72">
        <v>24115</v>
      </c>
      <c r="AC5" s="72">
        <v>28018</v>
      </c>
      <c r="AD5" s="72">
        <v>1403347</v>
      </c>
      <c r="AE5" s="72">
        <v>968403</v>
      </c>
      <c r="AF5" s="72">
        <v>346470.33333333331</v>
      </c>
      <c r="AG5" s="72">
        <v>2526309</v>
      </c>
      <c r="AH5" s="72">
        <v>118411</v>
      </c>
      <c r="AI5" s="72">
        <v>2089640</v>
      </c>
      <c r="AJ5" s="72">
        <v>3538628</v>
      </c>
      <c r="AK5" s="72">
        <v>93326.8</v>
      </c>
      <c r="AL5" s="72">
        <v>219876.5</v>
      </c>
      <c r="AM5" s="72">
        <v>97987</v>
      </c>
      <c r="AN5" s="72">
        <v>217933.11764705883</v>
      </c>
      <c r="AO5" s="72">
        <v>244000</v>
      </c>
      <c r="AP5" s="73">
        <v>334391</v>
      </c>
    </row>
    <row r="6" spans="1:42" ht="19.95" customHeight="1" x14ac:dyDescent="0.3">
      <c r="A6" s="46" t="s">
        <v>53</v>
      </c>
      <c r="B6" s="234">
        <v>762000</v>
      </c>
      <c r="C6" s="234">
        <v>129893.33333333333</v>
      </c>
      <c r="D6" s="234">
        <v>495131.66666666669</v>
      </c>
      <c r="E6" s="234">
        <v>198744.85714285713</v>
      </c>
      <c r="F6" s="234">
        <v>337790</v>
      </c>
      <c r="G6" s="234">
        <v>42913.666666666664</v>
      </c>
      <c r="H6" s="234">
        <v>429720</v>
      </c>
      <c r="I6" s="234">
        <v>251568.5</v>
      </c>
      <c r="J6" s="234">
        <v>429720</v>
      </c>
      <c r="K6" s="234">
        <v>135355</v>
      </c>
      <c r="L6" s="234">
        <v>66385</v>
      </c>
      <c r="M6" s="234">
        <v>41184.5</v>
      </c>
      <c r="N6" s="234">
        <v>32562</v>
      </c>
      <c r="O6" s="234">
        <v>13200</v>
      </c>
      <c r="P6" s="234">
        <v>38381.300000000003</v>
      </c>
      <c r="Q6" s="234">
        <v>1000</v>
      </c>
      <c r="R6" s="234">
        <v>28230</v>
      </c>
      <c r="S6" s="234">
        <v>29501</v>
      </c>
      <c r="T6" s="19">
        <v>57352.7</v>
      </c>
      <c r="U6" s="19">
        <v>12100</v>
      </c>
      <c r="V6" s="19">
        <v>58790.5</v>
      </c>
      <c r="W6" s="19">
        <v>55495.333333333336</v>
      </c>
      <c r="X6" s="19">
        <v>52006.333333333336</v>
      </c>
      <c r="Y6" s="19">
        <v>98418.5</v>
      </c>
      <c r="Z6" s="19">
        <v>12500</v>
      </c>
      <c r="AA6" s="19">
        <v>171634.5</v>
      </c>
      <c r="AB6" s="19">
        <v>0</v>
      </c>
      <c r="AC6" s="19">
        <v>8469</v>
      </c>
      <c r="AD6" s="19">
        <v>429720</v>
      </c>
      <c r="AE6" s="19">
        <v>429720</v>
      </c>
      <c r="AF6" s="19">
        <v>167005</v>
      </c>
      <c r="AG6" s="19">
        <v>1037466</v>
      </c>
      <c r="AH6" s="19">
        <v>0</v>
      </c>
      <c r="AI6" s="19">
        <v>429720</v>
      </c>
      <c r="AJ6" s="19">
        <v>1360004</v>
      </c>
      <c r="AK6" s="19">
        <v>58910.400000000001</v>
      </c>
      <c r="AL6" s="19">
        <v>72320.5</v>
      </c>
      <c r="AM6" s="19">
        <v>98108</v>
      </c>
      <c r="AN6" s="19">
        <v>62533.058823529413</v>
      </c>
      <c r="AO6" s="19">
        <v>3300</v>
      </c>
      <c r="AP6" s="74">
        <v>84606</v>
      </c>
    </row>
    <row r="7" spans="1:42" ht="19.95" customHeight="1" x14ac:dyDescent="0.3">
      <c r="A7" s="46" t="s">
        <v>54</v>
      </c>
      <c r="B7" s="234">
        <v>0</v>
      </c>
      <c r="C7" s="234">
        <v>74293.666666666672</v>
      </c>
      <c r="D7" s="234">
        <v>85113</v>
      </c>
      <c r="E7" s="234">
        <v>58613.571428571428</v>
      </c>
      <c r="F7" s="234">
        <v>7486</v>
      </c>
      <c r="G7" s="234">
        <v>203423</v>
      </c>
      <c r="H7" s="234">
        <v>71200</v>
      </c>
      <c r="I7" s="234">
        <v>56412</v>
      </c>
      <c r="J7" s="234">
        <v>71200</v>
      </c>
      <c r="K7" s="234">
        <v>195704</v>
      </c>
      <c r="L7" s="234">
        <v>7087</v>
      </c>
      <c r="M7" s="234">
        <v>71309.5</v>
      </c>
      <c r="N7" s="234">
        <v>63500</v>
      </c>
      <c r="O7" s="234">
        <v>21000</v>
      </c>
      <c r="P7" s="234">
        <v>30529.599999999999</v>
      </c>
      <c r="Q7" s="234">
        <v>25000</v>
      </c>
      <c r="R7" s="234">
        <v>34221.4</v>
      </c>
      <c r="S7" s="234">
        <v>15000</v>
      </c>
      <c r="T7" s="19">
        <v>48666.9</v>
      </c>
      <c r="U7" s="19">
        <v>19500</v>
      </c>
      <c r="V7" s="19">
        <v>30663.5</v>
      </c>
      <c r="W7" s="19">
        <v>39258.333333333336</v>
      </c>
      <c r="X7" s="19">
        <v>67281</v>
      </c>
      <c r="Y7" s="19">
        <v>33333.5</v>
      </c>
      <c r="Z7" s="19">
        <v>22000</v>
      </c>
      <c r="AA7" s="19">
        <v>65947</v>
      </c>
      <c r="AB7" s="19">
        <v>18234</v>
      </c>
      <c r="AC7" s="19">
        <v>1537</v>
      </c>
      <c r="AD7" s="19">
        <v>71200</v>
      </c>
      <c r="AE7" s="19">
        <v>71200</v>
      </c>
      <c r="AF7" s="19">
        <v>57798.666666666664</v>
      </c>
      <c r="AG7" s="19">
        <v>8072</v>
      </c>
      <c r="AH7" s="19">
        <v>542</v>
      </c>
      <c r="AI7" s="19">
        <v>71200</v>
      </c>
      <c r="AJ7" s="19">
        <v>54537</v>
      </c>
      <c r="AK7" s="19">
        <v>48691.8</v>
      </c>
      <c r="AL7" s="19">
        <v>53298</v>
      </c>
      <c r="AM7" s="19">
        <v>67703.333333333328</v>
      </c>
      <c r="AN7" s="19">
        <v>43920.705882352944</v>
      </c>
      <c r="AO7" s="19">
        <v>37120</v>
      </c>
      <c r="AP7" s="74">
        <v>32325</v>
      </c>
    </row>
    <row r="8" spans="1:42" ht="19.95" customHeight="1" x14ac:dyDescent="0.3">
      <c r="A8" s="46" t="s">
        <v>55</v>
      </c>
      <c r="B8" s="234">
        <v>260000</v>
      </c>
      <c r="C8" s="234">
        <v>744754</v>
      </c>
      <c r="D8" s="234">
        <v>2002434</v>
      </c>
      <c r="E8" s="234">
        <v>350766.28571428574</v>
      </c>
      <c r="F8" s="234">
        <v>422476</v>
      </c>
      <c r="G8" s="234">
        <v>1805601.6666666667</v>
      </c>
      <c r="H8" s="234">
        <v>1875420</v>
      </c>
      <c r="I8" s="234">
        <v>1432402</v>
      </c>
      <c r="J8" s="234">
        <v>3630640</v>
      </c>
      <c r="K8" s="234">
        <v>257982</v>
      </c>
      <c r="L8" s="234">
        <v>110899</v>
      </c>
      <c r="M8" s="234">
        <v>229628.5</v>
      </c>
      <c r="N8" s="234">
        <v>265202</v>
      </c>
      <c r="O8" s="234">
        <v>27600</v>
      </c>
      <c r="P8" s="234">
        <v>112462.5</v>
      </c>
      <c r="Q8" s="234">
        <v>182000</v>
      </c>
      <c r="R8" s="234">
        <v>91113.8</v>
      </c>
      <c r="S8" s="234">
        <v>80000</v>
      </c>
      <c r="T8" s="19">
        <v>162470.1</v>
      </c>
      <c r="U8" s="19">
        <v>23000</v>
      </c>
      <c r="V8" s="19">
        <v>317715</v>
      </c>
      <c r="W8" s="19">
        <v>142159.66666666666</v>
      </c>
      <c r="X8" s="19">
        <v>378842</v>
      </c>
      <c r="Y8" s="19">
        <v>412485.75</v>
      </c>
      <c r="Z8" s="19">
        <v>26900</v>
      </c>
      <c r="AA8" s="19">
        <v>425173.5</v>
      </c>
      <c r="AB8" s="19">
        <v>0</v>
      </c>
      <c r="AC8" s="19">
        <v>3870</v>
      </c>
      <c r="AD8" s="19">
        <v>2993884</v>
      </c>
      <c r="AE8" s="19">
        <v>1638397</v>
      </c>
      <c r="AF8" s="19">
        <v>256040.33333333334</v>
      </c>
      <c r="AG8" s="19">
        <v>1038316</v>
      </c>
      <c r="AH8" s="19">
        <v>223304</v>
      </c>
      <c r="AI8" s="19">
        <v>5278152</v>
      </c>
      <c r="AJ8" s="19">
        <v>3377273</v>
      </c>
      <c r="AK8" s="19">
        <v>87542.2</v>
      </c>
      <c r="AL8" s="19">
        <v>209214.875</v>
      </c>
      <c r="AM8" s="19">
        <v>122831.66666666667</v>
      </c>
      <c r="AN8" s="19">
        <v>169741.17647058822</v>
      </c>
      <c r="AO8" s="19">
        <v>98700</v>
      </c>
      <c r="AP8" s="74">
        <v>55491</v>
      </c>
    </row>
    <row r="9" spans="1:42" ht="19.95" customHeight="1" x14ac:dyDescent="0.3">
      <c r="A9" s="46" t="s">
        <v>56</v>
      </c>
      <c r="B9" s="234">
        <v>0</v>
      </c>
      <c r="C9" s="234">
        <v>8766.6666666666661</v>
      </c>
      <c r="D9" s="234">
        <v>8766.6666666666661</v>
      </c>
      <c r="E9" s="234">
        <v>8661.7142857142862</v>
      </c>
      <c r="F9" s="234">
        <v>0</v>
      </c>
      <c r="G9" s="234">
        <v>30519.333333333332</v>
      </c>
      <c r="H9" s="234">
        <v>6696</v>
      </c>
      <c r="I9" s="234">
        <v>15476.5</v>
      </c>
      <c r="J9" s="234">
        <v>6696</v>
      </c>
      <c r="K9" s="234">
        <v>8942</v>
      </c>
      <c r="L9" s="234">
        <v>924</v>
      </c>
      <c r="M9" s="234">
        <v>69</v>
      </c>
      <c r="N9" s="234">
        <v>7552</v>
      </c>
      <c r="O9" s="234">
        <v>0</v>
      </c>
      <c r="P9" s="234">
        <v>9261.4</v>
      </c>
      <c r="Q9" s="234">
        <v>18000</v>
      </c>
      <c r="R9" s="234">
        <v>5545.1</v>
      </c>
      <c r="S9" s="234">
        <v>0</v>
      </c>
      <c r="T9" s="19">
        <v>6148.7</v>
      </c>
      <c r="U9" s="19">
        <v>0</v>
      </c>
      <c r="V9" s="19">
        <v>0</v>
      </c>
      <c r="W9" s="19">
        <v>11337</v>
      </c>
      <c r="X9" s="19">
        <v>13095.666666666666</v>
      </c>
      <c r="Y9" s="19">
        <v>11575</v>
      </c>
      <c r="Z9" s="19">
        <v>0</v>
      </c>
      <c r="AA9" s="19">
        <v>21525</v>
      </c>
      <c r="AB9" s="19">
        <v>0</v>
      </c>
      <c r="AC9" s="19">
        <v>0</v>
      </c>
      <c r="AD9" s="19">
        <v>6696</v>
      </c>
      <c r="AE9" s="19">
        <v>6696</v>
      </c>
      <c r="AF9" s="19">
        <v>0</v>
      </c>
      <c r="AG9" s="19">
        <v>0</v>
      </c>
      <c r="AH9" s="19">
        <v>0</v>
      </c>
      <c r="AI9" s="19">
        <v>6696</v>
      </c>
      <c r="AJ9" s="19">
        <v>0</v>
      </c>
      <c r="AK9" s="19">
        <v>22116</v>
      </c>
      <c r="AL9" s="19">
        <v>16384.625</v>
      </c>
      <c r="AM9" s="19">
        <v>24393.333333333332</v>
      </c>
      <c r="AN9" s="19">
        <v>14360.764705882353</v>
      </c>
      <c r="AO9" s="19">
        <v>44800</v>
      </c>
      <c r="AP9" s="74">
        <v>0</v>
      </c>
    </row>
    <row r="10" spans="1:42" ht="19.95" customHeight="1" x14ac:dyDescent="0.3">
      <c r="A10" s="46" t="s">
        <v>57</v>
      </c>
      <c r="B10" s="234">
        <v>665000</v>
      </c>
      <c r="C10" s="234">
        <v>305769.66666666669</v>
      </c>
      <c r="D10" s="234">
        <v>318898.66666666669</v>
      </c>
      <c r="E10" s="234">
        <v>268508.42857142858</v>
      </c>
      <c r="F10" s="234">
        <v>65495</v>
      </c>
      <c r="G10" s="234">
        <v>1228226.6666666667</v>
      </c>
      <c r="H10" s="234">
        <v>1050000</v>
      </c>
      <c r="I10" s="234">
        <v>570825.5</v>
      </c>
      <c r="J10" s="234">
        <v>1365000</v>
      </c>
      <c r="K10" s="234">
        <v>923908</v>
      </c>
      <c r="L10" s="234">
        <v>795192</v>
      </c>
      <c r="M10" s="234">
        <v>561225.5</v>
      </c>
      <c r="N10" s="234">
        <v>319680</v>
      </c>
      <c r="O10" s="234">
        <v>23500</v>
      </c>
      <c r="P10" s="234">
        <v>201351.2</v>
      </c>
      <c r="Q10" s="234">
        <v>135000</v>
      </c>
      <c r="R10" s="234">
        <v>183752.6</v>
      </c>
      <c r="S10" s="234">
        <v>192000</v>
      </c>
      <c r="T10" s="19">
        <v>228952.8</v>
      </c>
      <c r="U10" s="19">
        <v>21000</v>
      </c>
      <c r="V10" s="19">
        <v>478412</v>
      </c>
      <c r="W10" s="19">
        <v>296913.33333333331</v>
      </c>
      <c r="X10" s="19">
        <v>567733.33333333337</v>
      </c>
      <c r="Y10" s="19">
        <v>334210</v>
      </c>
      <c r="Z10" s="19">
        <v>25800</v>
      </c>
      <c r="AA10" s="19">
        <v>1676055</v>
      </c>
      <c r="AB10" s="19">
        <v>47647</v>
      </c>
      <c r="AC10" s="19">
        <v>315512</v>
      </c>
      <c r="AD10" s="19">
        <v>840000</v>
      </c>
      <c r="AE10" s="19">
        <v>1900000</v>
      </c>
      <c r="AF10" s="19">
        <v>322893</v>
      </c>
      <c r="AG10" s="19">
        <v>1081500</v>
      </c>
      <c r="AH10" s="19">
        <v>1593</v>
      </c>
      <c r="AI10" s="19">
        <v>2530000</v>
      </c>
      <c r="AJ10" s="19">
        <v>2216099</v>
      </c>
      <c r="AK10" s="19">
        <v>149787.6</v>
      </c>
      <c r="AL10" s="19">
        <v>388409</v>
      </c>
      <c r="AM10" s="19">
        <v>131923</v>
      </c>
      <c r="AN10" s="19">
        <v>265298.70588235295</v>
      </c>
      <c r="AO10" s="19">
        <v>249600</v>
      </c>
      <c r="AP10" s="74">
        <v>170849</v>
      </c>
    </row>
    <row r="11" spans="1:42" ht="19.95" customHeight="1" x14ac:dyDescent="0.3">
      <c r="A11" s="46" t="s">
        <v>58</v>
      </c>
      <c r="B11" s="234">
        <v>0</v>
      </c>
      <c r="C11" s="234">
        <v>0</v>
      </c>
      <c r="D11" s="234">
        <v>525151</v>
      </c>
      <c r="E11" s="234">
        <v>110222.28571428571</v>
      </c>
      <c r="F11" s="234">
        <v>90212</v>
      </c>
      <c r="G11" s="234">
        <v>72797.666666666672</v>
      </c>
      <c r="H11" s="234">
        <v>0</v>
      </c>
      <c r="I11" s="234">
        <v>0</v>
      </c>
      <c r="J11" s="234">
        <v>0</v>
      </c>
      <c r="K11" s="234">
        <v>896050</v>
      </c>
      <c r="L11" s="234">
        <v>0</v>
      </c>
      <c r="M11" s="234">
        <v>42750</v>
      </c>
      <c r="N11" s="234">
        <v>38259</v>
      </c>
      <c r="O11" s="234">
        <v>14100</v>
      </c>
      <c r="P11" s="234">
        <v>9438.7999999999993</v>
      </c>
      <c r="Q11" s="234">
        <v>115000</v>
      </c>
      <c r="R11" s="234">
        <v>7042.6</v>
      </c>
      <c r="S11" s="234">
        <v>0</v>
      </c>
      <c r="T11" s="19">
        <v>4220.8</v>
      </c>
      <c r="U11" s="19">
        <v>14100</v>
      </c>
      <c r="V11" s="19">
        <v>7669</v>
      </c>
      <c r="W11" s="19">
        <v>0</v>
      </c>
      <c r="X11" s="19">
        <v>57898</v>
      </c>
      <c r="Y11" s="19">
        <v>106250</v>
      </c>
      <c r="Z11" s="19">
        <v>14100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28614.333333333332</v>
      </c>
      <c r="AG11" s="19">
        <v>0</v>
      </c>
      <c r="AH11" s="19">
        <v>0</v>
      </c>
      <c r="AI11" s="19">
        <v>0</v>
      </c>
      <c r="AJ11" s="19">
        <v>0</v>
      </c>
      <c r="AK11" s="19">
        <v>13134.4</v>
      </c>
      <c r="AL11" s="19">
        <v>44745.375</v>
      </c>
      <c r="AM11" s="19">
        <v>9109.3333333333339</v>
      </c>
      <c r="AN11" s="19">
        <v>30991.352941176472</v>
      </c>
      <c r="AO11" s="19">
        <v>30565</v>
      </c>
      <c r="AP11" s="74">
        <v>507432</v>
      </c>
    </row>
    <row r="12" spans="1:42" ht="19.95" customHeight="1" thickBot="1" x14ac:dyDescent="0.35">
      <c r="A12" s="47" t="s">
        <v>59</v>
      </c>
      <c r="B12" s="235">
        <v>0</v>
      </c>
      <c r="C12" s="235">
        <v>16675.666666666668</v>
      </c>
      <c r="D12" s="235">
        <v>0</v>
      </c>
      <c r="E12" s="235">
        <v>116689.14285714286</v>
      </c>
      <c r="F12" s="235">
        <v>128760</v>
      </c>
      <c r="G12" s="235">
        <v>3977181.3333333335</v>
      </c>
      <c r="H12" s="235">
        <v>1858310</v>
      </c>
      <c r="I12" s="235">
        <v>1684620</v>
      </c>
      <c r="J12" s="235">
        <v>4877014</v>
      </c>
      <c r="K12" s="235">
        <v>0</v>
      </c>
      <c r="L12" s="235">
        <v>0</v>
      </c>
      <c r="M12" s="235">
        <v>502105</v>
      </c>
      <c r="N12" s="235">
        <v>0</v>
      </c>
      <c r="O12" s="235">
        <v>40000</v>
      </c>
      <c r="P12" s="235">
        <v>6719.4</v>
      </c>
      <c r="Q12" s="235">
        <v>0</v>
      </c>
      <c r="R12" s="235">
        <v>14299</v>
      </c>
      <c r="S12" s="235">
        <v>0</v>
      </c>
      <c r="T12" s="55">
        <v>39416.5</v>
      </c>
      <c r="U12" s="55">
        <v>19000</v>
      </c>
      <c r="V12" s="55">
        <v>0</v>
      </c>
      <c r="W12" s="55">
        <v>58772</v>
      </c>
      <c r="X12" s="55">
        <v>568000</v>
      </c>
      <c r="Y12" s="55">
        <v>61320</v>
      </c>
      <c r="Z12" s="55">
        <v>35000</v>
      </c>
      <c r="AA12" s="55">
        <v>0</v>
      </c>
      <c r="AB12" s="55">
        <v>0</v>
      </c>
      <c r="AC12" s="55">
        <v>22297</v>
      </c>
      <c r="AD12" s="55">
        <v>3957371</v>
      </c>
      <c r="AE12" s="55">
        <v>3280482</v>
      </c>
      <c r="AF12" s="55">
        <v>0</v>
      </c>
      <c r="AG12" s="55">
        <v>948048</v>
      </c>
      <c r="AH12" s="55">
        <v>264716</v>
      </c>
      <c r="AI12" s="55">
        <v>4549366</v>
      </c>
      <c r="AJ12" s="55">
        <v>9526433</v>
      </c>
      <c r="AK12" s="55">
        <v>16840.8</v>
      </c>
      <c r="AL12" s="55">
        <v>192125</v>
      </c>
      <c r="AM12" s="55">
        <v>26666.666666666668</v>
      </c>
      <c r="AN12" s="55">
        <v>17862.705882352941</v>
      </c>
      <c r="AO12" s="55">
        <v>0</v>
      </c>
      <c r="AP12" s="75">
        <v>0</v>
      </c>
    </row>
    <row r="13" spans="1:42" ht="15" thickBot="1" x14ac:dyDescent="0.35">
      <c r="A13" s="195" t="s">
        <v>63</v>
      </c>
      <c r="B13" s="237">
        <f t="shared" ref="B13:AP13" si="0">SUM(B5:B12)</f>
        <v>2027000</v>
      </c>
      <c r="C13" s="237">
        <f t="shared" si="0"/>
        <v>1763911.6666666667</v>
      </c>
      <c r="D13" s="237">
        <f t="shared" si="0"/>
        <v>4505272.333333333</v>
      </c>
      <c r="E13" s="237">
        <f t="shared" si="0"/>
        <v>1540554.5714285716</v>
      </c>
      <c r="F13" s="237">
        <f t="shared" si="0"/>
        <v>1509472</v>
      </c>
      <c r="G13" s="237">
        <f t="shared" si="0"/>
        <v>9034991.6666666679</v>
      </c>
      <c r="H13" s="237">
        <f t="shared" si="0"/>
        <v>7042869</v>
      </c>
      <c r="I13" s="237">
        <f t="shared" si="0"/>
        <v>5016298.5</v>
      </c>
      <c r="J13" s="237">
        <f t="shared" si="0"/>
        <v>11609504</v>
      </c>
      <c r="K13" s="237">
        <f t="shared" si="0"/>
        <v>3992678</v>
      </c>
      <c r="L13" s="237">
        <f t="shared" si="0"/>
        <v>2121187</v>
      </c>
      <c r="M13" s="237">
        <f t="shared" si="0"/>
        <v>1946274.5</v>
      </c>
      <c r="N13" s="237">
        <f t="shared" si="0"/>
        <v>964540</v>
      </c>
      <c r="O13" s="237">
        <f t="shared" si="0"/>
        <v>182700</v>
      </c>
      <c r="P13" s="237">
        <f t="shared" si="0"/>
        <v>514165.60000000009</v>
      </c>
      <c r="Q13" s="237">
        <f t="shared" si="0"/>
        <v>701000</v>
      </c>
      <c r="R13" s="237">
        <f t="shared" si="0"/>
        <v>453105.7</v>
      </c>
      <c r="S13" s="237">
        <f t="shared" si="0"/>
        <v>466501</v>
      </c>
      <c r="T13" s="237">
        <f t="shared" si="0"/>
        <v>705969.4</v>
      </c>
      <c r="U13" s="237">
        <f t="shared" si="0"/>
        <v>150300</v>
      </c>
      <c r="V13" s="237">
        <f t="shared" si="0"/>
        <v>1182359</v>
      </c>
      <c r="W13" s="237">
        <f t="shared" si="0"/>
        <v>708116</v>
      </c>
      <c r="X13" s="237">
        <f t="shared" si="0"/>
        <v>1994090.3333333333</v>
      </c>
      <c r="Y13" s="237">
        <f t="shared" si="0"/>
        <v>1294083</v>
      </c>
      <c r="Z13" s="237">
        <f t="shared" si="0"/>
        <v>176933</v>
      </c>
      <c r="AA13" s="237">
        <f t="shared" si="0"/>
        <v>2586886.5</v>
      </c>
      <c r="AB13" s="237">
        <f t="shared" si="0"/>
        <v>89996</v>
      </c>
      <c r="AC13" s="237">
        <f t="shared" si="0"/>
        <v>379703</v>
      </c>
      <c r="AD13" s="237">
        <f t="shared" si="0"/>
        <v>9702218</v>
      </c>
      <c r="AE13" s="237">
        <f t="shared" si="0"/>
        <v>8294898</v>
      </c>
      <c r="AF13" s="237">
        <f t="shared" si="0"/>
        <v>1178821.6666666667</v>
      </c>
      <c r="AG13" s="237">
        <f t="shared" si="0"/>
        <v>6639711</v>
      </c>
      <c r="AH13" s="237">
        <f t="shared" si="0"/>
        <v>608566</v>
      </c>
      <c r="AI13" s="237">
        <f t="shared" si="0"/>
        <v>14954774</v>
      </c>
      <c r="AJ13" s="237">
        <f t="shared" si="0"/>
        <v>20072974</v>
      </c>
      <c r="AK13" s="237">
        <f t="shared" si="0"/>
        <v>490350.00000000006</v>
      </c>
      <c r="AL13" s="237">
        <f t="shared" si="0"/>
        <v>1196373.875</v>
      </c>
      <c r="AM13" s="237">
        <f t="shared" si="0"/>
        <v>578722.33333333326</v>
      </c>
      <c r="AN13" s="237">
        <f t="shared" si="0"/>
        <v>822641.5882352941</v>
      </c>
      <c r="AO13" s="237">
        <f t="shared" si="0"/>
        <v>708085</v>
      </c>
      <c r="AP13" s="238">
        <f t="shared" si="0"/>
        <v>1185094</v>
      </c>
    </row>
    <row r="14" spans="1:42" ht="19.95" customHeight="1" x14ac:dyDescent="0.3">
      <c r="A14" s="49" t="s">
        <v>60</v>
      </c>
      <c r="B14" s="236">
        <v>250000</v>
      </c>
      <c r="C14" s="236">
        <v>264766.66666666669</v>
      </c>
      <c r="D14" s="236">
        <v>447079.33333333331</v>
      </c>
      <c r="E14" s="236">
        <v>401136.71428571426</v>
      </c>
      <c r="F14" s="236">
        <v>164599</v>
      </c>
      <c r="G14" s="236">
        <v>153237</v>
      </c>
      <c r="H14" s="236">
        <v>870445</v>
      </c>
      <c r="I14" s="236">
        <v>604397</v>
      </c>
      <c r="J14" s="236">
        <v>870445</v>
      </c>
      <c r="K14" s="236">
        <v>112044</v>
      </c>
      <c r="L14" s="236">
        <v>71569</v>
      </c>
      <c r="M14" s="236">
        <v>181314</v>
      </c>
      <c r="N14" s="236">
        <v>232712</v>
      </c>
      <c r="O14" s="236">
        <v>41000</v>
      </c>
      <c r="P14" s="236">
        <v>129498.8</v>
      </c>
      <c r="Q14" s="236">
        <v>14000</v>
      </c>
      <c r="R14" s="236">
        <v>45185.599999999999</v>
      </c>
      <c r="S14" s="236">
        <v>220000</v>
      </c>
      <c r="T14" s="22">
        <v>149923.70000000001</v>
      </c>
      <c r="U14" s="22">
        <v>39000</v>
      </c>
      <c r="V14" s="22">
        <v>115065</v>
      </c>
      <c r="W14" s="22">
        <v>149953.66666666666</v>
      </c>
      <c r="X14" s="22">
        <v>99233.333333333328</v>
      </c>
      <c r="Y14" s="22">
        <v>234839.5</v>
      </c>
      <c r="Z14" s="22">
        <v>41000</v>
      </c>
      <c r="AA14" s="22">
        <v>568837.5</v>
      </c>
      <c r="AB14" s="22">
        <v>0</v>
      </c>
      <c r="AC14" s="22">
        <v>59318</v>
      </c>
      <c r="AD14" s="22">
        <v>870445</v>
      </c>
      <c r="AE14" s="22">
        <v>870445</v>
      </c>
      <c r="AF14" s="22">
        <v>127043.33333333333</v>
      </c>
      <c r="AG14" s="22">
        <v>447558</v>
      </c>
      <c r="AH14" s="22">
        <v>145208</v>
      </c>
      <c r="AI14" s="22">
        <v>870445</v>
      </c>
      <c r="AJ14" s="22">
        <v>1197458</v>
      </c>
      <c r="AK14" s="22">
        <v>57801.4</v>
      </c>
      <c r="AL14" s="22">
        <v>152853.875</v>
      </c>
      <c r="AM14" s="22">
        <v>74429</v>
      </c>
      <c r="AN14" s="22">
        <v>117776.58823529411</v>
      </c>
      <c r="AO14" s="22">
        <v>43950</v>
      </c>
      <c r="AP14" s="76">
        <v>27838</v>
      </c>
    </row>
    <row r="15" spans="1:42" ht="19.95" customHeight="1" x14ac:dyDescent="0.3">
      <c r="A15" s="46" t="s">
        <v>61</v>
      </c>
      <c r="B15" s="234">
        <v>0</v>
      </c>
      <c r="C15" s="234">
        <v>80000</v>
      </c>
      <c r="D15" s="234">
        <v>86666.666666666672</v>
      </c>
      <c r="E15" s="234">
        <v>193006.14285714287</v>
      </c>
      <c r="F15" s="234">
        <v>1081355</v>
      </c>
      <c r="G15" s="234">
        <v>25865</v>
      </c>
      <c r="H15" s="234">
        <v>0</v>
      </c>
      <c r="I15" s="234">
        <v>0</v>
      </c>
      <c r="J15" s="234">
        <v>0</v>
      </c>
      <c r="K15" s="234">
        <v>18912</v>
      </c>
      <c r="L15" s="234">
        <v>12080</v>
      </c>
      <c r="M15" s="234">
        <v>23050.5</v>
      </c>
      <c r="N15" s="234">
        <v>188157</v>
      </c>
      <c r="O15" s="234">
        <v>0</v>
      </c>
      <c r="P15" s="234">
        <v>14006.5</v>
      </c>
      <c r="Q15" s="234">
        <v>7000</v>
      </c>
      <c r="R15" s="234">
        <v>23086.400000000001</v>
      </c>
      <c r="S15" s="234">
        <v>0</v>
      </c>
      <c r="T15" s="19">
        <v>35611</v>
      </c>
      <c r="U15" s="19">
        <v>0</v>
      </c>
      <c r="V15" s="19">
        <v>0</v>
      </c>
      <c r="W15" s="19">
        <v>82409</v>
      </c>
      <c r="X15" s="19">
        <v>5555.666666666667</v>
      </c>
      <c r="Y15" s="19">
        <v>35347.75</v>
      </c>
      <c r="Z15" s="19">
        <v>0</v>
      </c>
      <c r="AA15" s="19">
        <v>87321.5</v>
      </c>
      <c r="AB15" s="19">
        <v>20122</v>
      </c>
      <c r="AC15" s="19">
        <v>0</v>
      </c>
      <c r="AD15" s="19">
        <v>0</v>
      </c>
      <c r="AE15" s="19">
        <v>0</v>
      </c>
      <c r="AF15" s="19">
        <v>62666.666666666664</v>
      </c>
      <c r="AG15" s="19">
        <v>0</v>
      </c>
      <c r="AH15" s="19">
        <v>0</v>
      </c>
      <c r="AI15" s="19">
        <v>0</v>
      </c>
      <c r="AJ15" s="19">
        <v>0</v>
      </c>
      <c r="AK15" s="19">
        <v>30783.4</v>
      </c>
      <c r="AL15" s="19">
        <v>40235.875</v>
      </c>
      <c r="AM15" s="19">
        <v>17558.666666666668</v>
      </c>
      <c r="AN15" s="19">
        <v>22099.176470588234</v>
      </c>
      <c r="AO15" s="19">
        <v>73780</v>
      </c>
      <c r="AP15" s="74">
        <v>0</v>
      </c>
    </row>
    <row r="16" spans="1:42" ht="19.95" customHeight="1" thickBot="1" x14ac:dyDescent="0.35">
      <c r="A16" s="47" t="s">
        <v>62</v>
      </c>
      <c r="B16" s="235">
        <v>0</v>
      </c>
      <c r="C16" s="235">
        <v>155982.66666666666</v>
      </c>
      <c r="D16" s="235">
        <v>162581.66666666666</v>
      </c>
      <c r="E16" s="235">
        <v>109960.57142857143</v>
      </c>
      <c r="F16" s="235">
        <v>73415</v>
      </c>
      <c r="G16" s="235">
        <v>44294</v>
      </c>
      <c r="H16" s="235">
        <v>95807</v>
      </c>
      <c r="I16" s="235">
        <v>47903.5</v>
      </c>
      <c r="J16" s="235">
        <v>95807</v>
      </c>
      <c r="K16" s="235">
        <v>32387</v>
      </c>
      <c r="L16" s="235">
        <v>20687</v>
      </c>
      <c r="M16" s="235">
        <v>39474.5</v>
      </c>
      <c r="N16" s="235">
        <v>14772</v>
      </c>
      <c r="O16" s="235">
        <v>180</v>
      </c>
      <c r="P16" s="235">
        <v>9774.2000000000007</v>
      </c>
      <c r="Q16" s="235">
        <v>13000</v>
      </c>
      <c r="R16" s="235">
        <v>1512.8</v>
      </c>
      <c r="S16" s="235">
        <v>0</v>
      </c>
      <c r="T16" s="55">
        <v>9795.5</v>
      </c>
      <c r="U16" s="55">
        <v>180</v>
      </c>
      <c r="V16" s="55">
        <v>618.5</v>
      </c>
      <c r="W16" s="55">
        <v>7760</v>
      </c>
      <c r="X16" s="55">
        <v>35200</v>
      </c>
      <c r="Y16" s="55">
        <v>37319.25</v>
      </c>
      <c r="Z16" s="55">
        <v>180</v>
      </c>
      <c r="AA16" s="55">
        <v>9234.5</v>
      </c>
      <c r="AB16" s="55">
        <v>0</v>
      </c>
      <c r="AC16" s="55">
        <v>10926</v>
      </c>
      <c r="AD16" s="55">
        <v>95807</v>
      </c>
      <c r="AE16" s="55">
        <v>95807</v>
      </c>
      <c r="AF16" s="55">
        <v>44412.333333333336</v>
      </c>
      <c r="AG16" s="55">
        <v>0</v>
      </c>
      <c r="AH16" s="55">
        <v>996</v>
      </c>
      <c r="AI16" s="55">
        <v>95807</v>
      </c>
      <c r="AJ16" s="55">
        <v>0</v>
      </c>
      <c r="AK16" s="55">
        <v>10881.2</v>
      </c>
      <c r="AL16" s="55">
        <v>13839.125</v>
      </c>
      <c r="AM16" s="55">
        <v>13789.333333333334</v>
      </c>
      <c r="AN16" s="55">
        <v>12126.470588235294</v>
      </c>
      <c r="AO16" s="55">
        <v>14010</v>
      </c>
      <c r="AP16" s="75">
        <v>0</v>
      </c>
    </row>
    <row r="17" spans="1:42" ht="15" thickBot="1" x14ac:dyDescent="0.35">
      <c r="A17" s="195" t="s">
        <v>64</v>
      </c>
      <c r="B17" s="237">
        <f>SUM(B14:B16)</f>
        <v>250000</v>
      </c>
      <c r="C17" s="237">
        <f t="shared" ref="C17" si="1">SUM(C14:C16)</f>
        <v>500749.33333333337</v>
      </c>
      <c r="D17" s="237">
        <f t="shared" ref="D17" si="2">SUM(D14:D16)</f>
        <v>696327.66666666663</v>
      </c>
      <c r="E17" s="237">
        <f t="shared" ref="E17" si="3">SUM(E14:E16)</f>
        <v>704103.42857142864</v>
      </c>
      <c r="F17" s="237">
        <f t="shared" ref="F17" si="4">SUM(F14:F16)</f>
        <v>1319369</v>
      </c>
      <c r="G17" s="237">
        <f t="shared" ref="G17" si="5">SUM(G14:G16)</f>
        <v>223396</v>
      </c>
      <c r="H17" s="237">
        <f t="shared" ref="H17" si="6">SUM(H14:H16)</f>
        <v>966252</v>
      </c>
      <c r="I17" s="237">
        <f t="shared" ref="I17" si="7">SUM(I14:I16)</f>
        <v>652300.5</v>
      </c>
      <c r="J17" s="237">
        <f t="shared" ref="J17" si="8">SUM(J14:J16)</f>
        <v>966252</v>
      </c>
      <c r="K17" s="237">
        <f t="shared" ref="K17" si="9">SUM(K14:K16)</f>
        <v>163343</v>
      </c>
      <c r="L17" s="237">
        <f t="shared" ref="L17" si="10">SUM(L14:L16)</f>
        <v>104336</v>
      </c>
      <c r="M17" s="237">
        <f t="shared" ref="M17" si="11">SUM(M14:M16)</f>
        <v>243839</v>
      </c>
      <c r="N17" s="237">
        <f t="shared" ref="N17" si="12">SUM(N14:N16)</f>
        <v>435641</v>
      </c>
      <c r="O17" s="237">
        <f t="shared" ref="O17" si="13">SUM(O14:O16)</f>
        <v>41180</v>
      </c>
      <c r="P17" s="237">
        <f t="shared" ref="P17" si="14">SUM(P14:P16)</f>
        <v>153279.5</v>
      </c>
      <c r="Q17" s="237">
        <f t="shared" ref="Q17" si="15">SUM(Q14:Q16)</f>
        <v>34000</v>
      </c>
      <c r="R17" s="237">
        <f t="shared" ref="R17" si="16">SUM(R14:R16)</f>
        <v>69784.800000000003</v>
      </c>
      <c r="S17" s="237">
        <f t="shared" ref="S17" si="17">SUM(S14:S16)</f>
        <v>220000</v>
      </c>
      <c r="T17" s="237">
        <f t="shared" ref="T17" si="18">SUM(T14:T16)</f>
        <v>195330.2</v>
      </c>
      <c r="U17" s="237">
        <f t="shared" ref="U17" si="19">SUM(U14:U16)</f>
        <v>39180</v>
      </c>
      <c r="V17" s="237">
        <f t="shared" ref="V17" si="20">SUM(V14:V16)</f>
        <v>115683.5</v>
      </c>
      <c r="W17" s="237">
        <f t="shared" ref="W17" si="21">SUM(W14:W16)</f>
        <v>240122.66666666666</v>
      </c>
      <c r="X17" s="237">
        <f t="shared" ref="X17" si="22">SUM(X14:X16)</f>
        <v>139989</v>
      </c>
      <c r="Y17" s="237">
        <f t="shared" ref="Y17" si="23">SUM(Y14:Y16)</f>
        <v>307506.5</v>
      </c>
      <c r="Z17" s="237">
        <f t="shared" ref="Z17" si="24">SUM(Z14:Z16)</f>
        <v>41180</v>
      </c>
      <c r="AA17" s="237">
        <f t="shared" ref="AA17" si="25">SUM(AA14:AA16)</f>
        <v>665393.5</v>
      </c>
      <c r="AB17" s="237">
        <f t="shared" ref="AB17" si="26">SUM(AB14:AB16)</f>
        <v>20122</v>
      </c>
      <c r="AC17" s="237">
        <f t="shared" ref="AC17" si="27">SUM(AC14:AC16)</f>
        <v>70244</v>
      </c>
      <c r="AD17" s="237">
        <f t="shared" ref="AD17" si="28">SUM(AD14:AD16)</f>
        <v>966252</v>
      </c>
      <c r="AE17" s="237">
        <f t="shared" ref="AE17" si="29">SUM(AE14:AE16)</f>
        <v>966252</v>
      </c>
      <c r="AF17" s="237">
        <f t="shared" ref="AF17" si="30">SUM(AF14:AF16)</f>
        <v>234122.33333333334</v>
      </c>
      <c r="AG17" s="237">
        <f t="shared" ref="AG17" si="31">SUM(AG14:AG16)</f>
        <v>447558</v>
      </c>
      <c r="AH17" s="237">
        <f t="shared" ref="AH17" si="32">SUM(AH14:AH16)</f>
        <v>146204</v>
      </c>
      <c r="AI17" s="237">
        <f t="shared" ref="AI17" si="33">SUM(AI14:AI16)</f>
        <v>966252</v>
      </c>
      <c r="AJ17" s="237">
        <f t="shared" ref="AJ17" si="34">SUM(AJ14:AJ16)</f>
        <v>1197458</v>
      </c>
      <c r="AK17" s="237">
        <f t="shared" ref="AK17" si="35">SUM(AK14:AK16)</f>
        <v>99466</v>
      </c>
      <c r="AL17" s="237">
        <f t="shared" ref="AL17" si="36">SUM(AL14:AL16)</f>
        <v>206928.875</v>
      </c>
      <c r="AM17" s="237">
        <f t="shared" ref="AM17" si="37">SUM(AM14:AM16)</f>
        <v>105777</v>
      </c>
      <c r="AN17" s="237">
        <f t="shared" ref="AN17" si="38">SUM(AN14:AN16)</f>
        <v>152002.23529411765</v>
      </c>
      <c r="AO17" s="237">
        <f t="shared" ref="AO17" si="39">SUM(AO14:AO16)</f>
        <v>131740</v>
      </c>
      <c r="AP17" s="238">
        <f t="shared" ref="AP17" si="40">SUM(AP14:AP16)</f>
        <v>27838</v>
      </c>
    </row>
    <row r="18" spans="1:42" ht="19.95" customHeight="1" thickBot="1" x14ac:dyDescent="0.35">
      <c r="A18" s="274" t="s">
        <v>50</v>
      </c>
      <c r="B18" s="275">
        <f>+B13+B17</f>
        <v>2277000</v>
      </c>
      <c r="C18" s="275">
        <f t="shared" ref="C18" si="41">+C13+C17</f>
        <v>2264661</v>
      </c>
      <c r="D18" s="275">
        <f t="shared" ref="D18" si="42">+D13+D17</f>
        <v>5201600</v>
      </c>
      <c r="E18" s="275">
        <f t="shared" ref="E18" si="43">+E13+E17</f>
        <v>2244658</v>
      </c>
      <c r="F18" s="275">
        <f t="shared" ref="F18" si="44">+F13+F17</f>
        <v>2828841</v>
      </c>
      <c r="G18" s="275">
        <f t="shared" ref="G18" si="45">+G13+G17</f>
        <v>9258387.6666666679</v>
      </c>
      <c r="H18" s="275">
        <f t="shared" ref="H18" si="46">+H13+H17</f>
        <v>8009121</v>
      </c>
      <c r="I18" s="275">
        <f t="shared" ref="I18" si="47">+I13+I17</f>
        <v>5668599</v>
      </c>
      <c r="J18" s="275">
        <f t="shared" ref="J18" si="48">+J13+J17</f>
        <v>12575756</v>
      </c>
      <c r="K18" s="275">
        <f t="shared" ref="K18" si="49">+K13+K17</f>
        <v>4156021</v>
      </c>
      <c r="L18" s="275">
        <f t="shared" ref="L18" si="50">+L13+L17</f>
        <v>2225523</v>
      </c>
      <c r="M18" s="275">
        <f t="shared" ref="M18" si="51">+M13+M17</f>
        <v>2190113.5</v>
      </c>
      <c r="N18" s="275">
        <f t="shared" ref="N18" si="52">+N13+N17</f>
        <v>1400181</v>
      </c>
      <c r="O18" s="275">
        <f t="shared" ref="O18" si="53">+O13+O17</f>
        <v>223880</v>
      </c>
      <c r="P18" s="275">
        <f t="shared" ref="P18" si="54">+P13+P17</f>
        <v>667445.10000000009</v>
      </c>
      <c r="Q18" s="275">
        <f t="shared" ref="Q18" si="55">+Q13+Q17</f>
        <v>735000</v>
      </c>
      <c r="R18" s="275">
        <f t="shared" ref="R18" si="56">+R13+R17</f>
        <v>522890.5</v>
      </c>
      <c r="S18" s="275">
        <f t="shared" ref="S18" si="57">+S13+S17</f>
        <v>686501</v>
      </c>
      <c r="T18" s="275">
        <f t="shared" ref="T18" si="58">+T13+T17</f>
        <v>901299.60000000009</v>
      </c>
      <c r="U18" s="275">
        <f t="shared" ref="U18" si="59">+U13+U17</f>
        <v>189480</v>
      </c>
      <c r="V18" s="275">
        <f t="shared" ref="V18" si="60">+V13+V17</f>
        <v>1298042.5</v>
      </c>
      <c r="W18" s="275">
        <f t="shared" ref="W18" si="61">+W13+W17</f>
        <v>948238.66666666663</v>
      </c>
      <c r="X18" s="275">
        <f t="shared" ref="X18" si="62">+X13+X17</f>
        <v>2134079.333333333</v>
      </c>
      <c r="Y18" s="275">
        <f t="shared" ref="Y18" si="63">+Y13+Y17</f>
        <v>1601589.5</v>
      </c>
      <c r="Z18" s="275">
        <f t="shared" ref="Z18" si="64">+Z13+Z17</f>
        <v>218113</v>
      </c>
      <c r="AA18" s="275">
        <f t="shared" ref="AA18" si="65">+AA13+AA17</f>
        <v>3252280</v>
      </c>
      <c r="AB18" s="275">
        <f t="shared" ref="AB18" si="66">+AB13+AB17</f>
        <v>110118</v>
      </c>
      <c r="AC18" s="275">
        <f t="shared" ref="AC18" si="67">+AC13+AC17</f>
        <v>449947</v>
      </c>
      <c r="AD18" s="275">
        <f t="shared" ref="AD18" si="68">+AD13+AD17</f>
        <v>10668470</v>
      </c>
      <c r="AE18" s="275">
        <f t="shared" ref="AE18" si="69">+AE13+AE17</f>
        <v>9261150</v>
      </c>
      <c r="AF18" s="275">
        <f t="shared" ref="AF18" si="70">+AF13+AF17</f>
        <v>1412944</v>
      </c>
      <c r="AG18" s="275">
        <f t="shared" ref="AG18" si="71">+AG13+AG17</f>
        <v>7087269</v>
      </c>
      <c r="AH18" s="275">
        <f t="shared" ref="AH18" si="72">+AH13+AH17</f>
        <v>754770</v>
      </c>
      <c r="AI18" s="275">
        <f t="shared" ref="AI18" si="73">+AI13+AI17</f>
        <v>15921026</v>
      </c>
      <c r="AJ18" s="275">
        <f t="shared" ref="AJ18" si="74">+AJ13+AJ17</f>
        <v>21270432</v>
      </c>
      <c r="AK18" s="275">
        <f t="shared" ref="AK18" si="75">+AK13+AK17</f>
        <v>589816</v>
      </c>
      <c r="AL18" s="275">
        <f t="shared" ref="AL18" si="76">+AL13+AL17</f>
        <v>1403302.75</v>
      </c>
      <c r="AM18" s="275">
        <f t="shared" ref="AM18" si="77">+AM13+AM17</f>
        <v>684499.33333333326</v>
      </c>
      <c r="AN18" s="275">
        <f t="shared" ref="AN18" si="78">+AN13+AN17</f>
        <v>974643.82352941181</v>
      </c>
      <c r="AO18" s="275">
        <f t="shared" ref="AO18" si="79">+AO13+AO17</f>
        <v>839825</v>
      </c>
      <c r="AP18" s="276">
        <f t="shared" ref="AP18" si="80">+AP13+AP17</f>
        <v>1212932</v>
      </c>
    </row>
    <row r="19" spans="1:42" ht="19.95" customHeight="1" x14ac:dyDescent="0.3">
      <c r="A19" s="18" t="s">
        <v>220</v>
      </c>
      <c r="B19" s="236">
        <v>78</v>
      </c>
      <c r="C19" s="236">
        <v>188</v>
      </c>
      <c r="D19" s="236">
        <v>362</v>
      </c>
      <c r="E19" s="236">
        <v>6891</v>
      </c>
      <c r="F19" s="236">
        <v>874</v>
      </c>
      <c r="G19" s="236">
        <v>704</v>
      </c>
      <c r="H19" s="236">
        <v>420</v>
      </c>
      <c r="I19" s="236">
        <v>644</v>
      </c>
      <c r="J19" s="236">
        <v>1700</v>
      </c>
      <c r="K19" s="236">
        <v>136</v>
      </c>
      <c r="L19" s="236">
        <v>87</v>
      </c>
      <c r="M19" s="236">
        <v>355</v>
      </c>
      <c r="N19" s="236">
        <v>209</v>
      </c>
      <c r="O19" s="236">
        <v>83</v>
      </c>
      <c r="P19" s="236">
        <v>2600</v>
      </c>
      <c r="Q19" s="236">
        <v>4</v>
      </c>
      <c r="R19" s="236">
        <v>1816</v>
      </c>
      <c r="S19" s="236">
        <v>235</v>
      </c>
      <c r="T19" s="22">
        <v>2172</v>
      </c>
      <c r="U19" s="22">
        <v>128</v>
      </c>
      <c r="V19" s="22">
        <v>585</v>
      </c>
      <c r="W19" s="22">
        <v>483</v>
      </c>
      <c r="X19" s="22">
        <v>768</v>
      </c>
      <c r="Y19" s="22">
        <v>907</v>
      </c>
      <c r="Z19" s="22">
        <v>254</v>
      </c>
      <c r="AA19" s="22">
        <v>290</v>
      </c>
      <c r="AB19" s="22">
        <v>43</v>
      </c>
      <c r="AC19" s="22">
        <v>19</v>
      </c>
      <c r="AD19" s="22">
        <v>1780</v>
      </c>
      <c r="AE19" s="22">
        <v>163</v>
      </c>
      <c r="AF19" s="22">
        <v>784</v>
      </c>
      <c r="AG19" s="22">
        <v>40</v>
      </c>
      <c r="AH19" s="22">
        <v>231</v>
      </c>
      <c r="AI19" s="22">
        <v>3190</v>
      </c>
      <c r="AJ19" s="22">
        <v>60</v>
      </c>
      <c r="AK19" s="22">
        <v>975</v>
      </c>
      <c r="AL19" s="22">
        <v>909</v>
      </c>
      <c r="AM19" s="22">
        <v>1265</v>
      </c>
      <c r="AN19" s="22">
        <v>3718</v>
      </c>
      <c r="AO19" s="22">
        <v>186</v>
      </c>
      <c r="AP19" s="76">
        <v>82</v>
      </c>
    </row>
    <row r="20" spans="1:42" ht="19.95" customHeight="1" x14ac:dyDescent="0.3">
      <c r="A20" s="29" t="s">
        <v>221</v>
      </c>
      <c r="B20" s="234">
        <v>45</v>
      </c>
      <c r="C20" s="234">
        <v>211</v>
      </c>
      <c r="D20" s="234">
        <v>500</v>
      </c>
      <c r="E20" s="234">
        <v>8800</v>
      </c>
      <c r="F20" s="234">
        <v>1406</v>
      </c>
      <c r="G20" s="234">
        <v>302</v>
      </c>
      <c r="H20" s="234">
        <v>1536</v>
      </c>
      <c r="I20" s="234">
        <v>663</v>
      </c>
      <c r="J20" s="234">
        <v>4979</v>
      </c>
      <c r="K20" s="234">
        <v>52</v>
      </c>
      <c r="L20" s="234">
        <v>44</v>
      </c>
      <c r="M20" s="234">
        <v>136</v>
      </c>
      <c r="N20" s="234">
        <v>228</v>
      </c>
      <c r="O20" s="234">
        <v>47</v>
      </c>
      <c r="P20" s="234">
        <v>3368</v>
      </c>
      <c r="Q20" s="234">
        <v>4</v>
      </c>
      <c r="R20" s="234">
        <v>2045</v>
      </c>
      <c r="S20" s="234">
        <v>337</v>
      </c>
      <c r="T20" s="19">
        <v>3652</v>
      </c>
      <c r="U20" s="19">
        <v>58</v>
      </c>
      <c r="V20" s="19">
        <v>285</v>
      </c>
      <c r="W20" s="19">
        <v>414</v>
      </c>
      <c r="X20" s="19">
        <v>767</v>
      </c>
      <c r="Y20" s="19">
        <v>1258</v>
      </c>
      <c r="Z20" s="19">
        <v>147</v>
      </c>
      <c r="AA20" s="19">
        <v>325</v>
      </c>
      <c r="AB20" s="19">
        <v>39</v>
      </c>
      <c r="AC20" s="19">
        <v>0</v>
      </c>
      <c r="AD20" s="19">
        <v>3978</v>
      </c>
      <c r="AE20" s="19">
        <v>143</v>
      </c>
      <c r="AF20" s="19">
        <v>1258</v>
      </c>
      <c r="AG20" s="19">
        <v>593</v>
      </c>
      <c r="AH20" s="19">
        <v>0</v>
      </c>
      <c r="AI20" s="19">
        <v>5343</v>
      </c>
      <c r="AJ20" s="19">
        <v>19</v>
      </c>
      <c r="AK20" s="19">
        <v>748</v>
      </c>
      <c r="AL20" s="19">
        <v>972</v>
      </c>
      <c r="AM20" s="19">
        <v>1080</v>
      </c>
      <c r="AN20" s="19">
        <v>2986</v>
      </c>
      <c r="AO20" s="19">
        <v>221</v>
      </c>
      <c r="AP20" s="74">
        <v>106</v>
      </c>
    </row>
    <row r="21" spans="1:42" ht="19.95" customHeight="1" thickBot="1" x14ac:dyDescent="0.35">
      <c r="A21" s="79" t="s">
        <v>222</v>
      </c>
      <c r="B21" s="244">
        <v>1</v>
      </c>
      <c r="C21" s="244">
        <v>3</v>
      </c>
      <c r="D21" s="244">
        <v>3</v>
      </c>
      <c r="E21" s="244">
        <v>31</v>
      </c>
      <c r="F21" s="244">
        <v>3</v>
      </c>
      <c r="G21" s="244">
        <v>2</v>
      </c>
      <c r="H21" s="244">
        <v>2</v>
      </c>
      <c r="I21" s="244">
        <v>4</v>
      </c>
      <c r="J21" s="244">
        <v>5</v>
      </c>
      <c r="K21" s="244">
        <v>1</v>
      </c>
      <c r="L21" s="244">
        <v>1</v>
      </c>
      <c r="M21" s="244">
        <v>2</v>
      </c>
      <c r="N21" s="244">
        <v>1</v>
      </c>
      <c r="O21" s="244">
        <v>1</v>
      </c>
      <c r="P21" s="244">
        <v>15</v>
      </c>
      <c r="Q21" s="244">
        <v>1</v>
      </c>
      <c r="R21" s="244">
        <v>17</v>
      </c>
      <c r="S21" s="244">
        <v>1</v>
      </c>
      <c r="T21" s="23">
        <v>17</v>
      </c>
      <c r="U21" s="23">
        <v>2</v>
      </c>
      <c r="V21" s="23">
        <v>3</v>
      </c>
      <c r="W21" s="23">
        <v>4</v>
      </c>
      <c r="X21" s="23">
        <v>6</v>
      </c>
      <c r="Y21" s="23">
        <v>5</v>
      </c>
      <c r="Z21" s="23">
        <v>3</v>
      </c>
      <c r="AA21" s="23">
        <v>2</v>
      </c>
      <c r="AB21" s="23">
        <v>1</v>
      </c>
      <c r="AC21" s="23">
        <v>1</v>
      </c>
      <c r="AD21" s="23">
        <v>8</v>
      </c>
      <c r="AE21" s="23">
        <v>1</v>
      </c>
      <c r="AF21" s="23">
        <v>7</v>
      </c>
      <c r="AG21" s="23">
        <v>3</v>
      </c>
      <c r="AH21" s="23">
        <v>2</v>
      </c>
      <c r="AI21" s="23">
        <v>9</v>
      </c>
      <c r="AJ21" s="23">
        <v>25</v>
      </c>
      <c r="AK21" s="23">
        <v>5</v>
      </c>
      <c r="AL21" s="23">
        <v>9</v>
      </c>
      <c r="AM21" s="23">
        <v>5</v>
      </c>
      <c r="AN21" s="23">
        <v>29</v>
      </c>
      <c r="AO21" s="23">
        <v>1</v>
      </c>
      <c r="AP21" s="77">
        <v>1</v>
      </c>
    </row>
    <row r="22" spans="1:42" s="16" customFormat="1" ht="19.95" customHeight="1" thickBot="1" x14ac:dyDescent="0.35">
      <c r="A22" s="2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42" ht="15" thickBot="1" x14ac:dyDescent="0.35">
      <c r="A23" s="366" t="s">
        <v>66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8"/>
    </row>
    <row r="24" spans="1:42" s="26" customFormat="1" ht="15.75" thickBot="1" x14ac:dyDescent="0.3"/>
    <row r="25" spans="1:42" x14ac:dyDescent="0.3">
      <c r="A25" s="50" t="s">
        <v>51</v>
      </c>
      <c r="B25" s="51">
        <f>+B5/B$18</f>
        <v>0.14931927975406237</v>
      </c>
      <c r="C25" s="51">
        <f t="shared" ref="C25:AP25" si="81">+C5/C$18</f>
        <v>0.21361195634431232</v>
      </c>
      <c r="D25" s="51">
        <f t="shared" si="81"/>
        <v>0.20566312929355068</v>
      </c>
      <c r="E25" s="51">
        <f t="shared" si="81"/>
        <v>0.19083008891077649</v>
      </c>
      <c r="F25" s="51">
        <f t="shared" si="81"/>
        <v>0.16163969625723043</v>
      </c>
      <c r="G25" s="51">
        <f t="shared" si="81"/>
        <v>0.18084448325289754</v>
      </c>
      <c r="H25" s="51">
        <f t="shared" si="81"/>
        <v>0.21869103987815891</v>
      </c>
      <c r="I25" s="51">
        <f t="shared" si="81"/>
        <v>0.17729142597668313</v>
      </c>
      <c r="J25" s="51">
        <f t="shared" si="81"/>
        <v>9.7746330320022112E-2</v>
      </c>
      <c r="K25" s="51">
        <f t="shared" si="81"/>
        <v>0.37890496703457466</v>
      </c>
      <c r="L25" s="51">
        <f t="shared" si="81"/>
        <v>0.51255367839379773</v>
      </c>
      <c r="M25" s="51">
        <f t="shared" si="81"/>
        <v>0.22738661717760289</v>
      </c>
      <c r="N25" s="51">
        <f t="shared" si="81"/>
        <v>0.16982447269317325</v>
      </c>
      <c r="O25" s="51">
        <f t="shared" si="81"/>
        <v>0.19340718241915311</v>
      </c>
      <c r="P25" s="51">
        <f t="shared" si="81"/>
        <v>0.15884662274095648</v>
      </c>
      <c r="Q25" s="51">
        <f t="shared" si="81"/>
        <v>0.30612244897959184</v>
      </c>
      <c r="R25" s="51">
        <f t="shared" si="81"/>
        <v>0.17001877066039639</v>
      </c>
      <c r="S25" s="51">
        <f t="shared" si="81"/>
        <v>0.21849931755379817</v>
      </c>
      <c r="T25" s="51">
        <f t="shared" si="81"/>
        <v>0.1761244540661063</v>
      </c>
      <c r="U25" s="51">
        <f t="shared" si="81"/>
        <v>0.21954823728097952</v>
      </c>
      <c r="V25" s="51">
        <f t="shared" si="81"/>
        <v>0.22272691379519546</v>
      </c>
      <c r="W25" s="51">
        <f t="shared" si="81"/>
        <v>0.10986720642763637</v>
      </c>
      <c r="X25" s="51">
        <f t="shared" si="81"/>
        <v>0.13553104398805543</v>
      </c>
      <c r="Y25" s="51">
        <f t="shared" si="81"/>
        <v>0.14765971555133198</v>
      </c>
      <c r="Z25" s="51">
        <f t="shared" si="81"/>
        <v>0.18629334335871772</v>
      </c>
      <c r="AA25" s="51">
        <f t="shared" si="81"/>
        <v>6.9659285178397923E-2</v>
      </c>
      <c r="AB25" s="51">
        <f t="shared" si="81"/>
        <v>0.21899235365698613</v>
      </c>
      <c r="AC25" s="51">
        <f t="shared" si="81"/>
        <v>6.2269556192173746E-2</v>
      </c>
      <c r="AD25" s="51">
        <f t="shared" si="81"/>
        <v>0.13154154250796973</v>
      </c>
      <c r="AE25" s="51">
        <f t="shared" si="81"/>
        <v>0.10456617158776178</v>
      </c>
      <c r="AF25" s="51">
        <f t="shared" si="81"/>
        <v>0.24521165264393585</v>
      </c>
      <c r="AG25" s="51">
        <f t="shared" si="81"/>
        <v>0.35645733215431785</v>
      </c>
      <c r="AH25" s="51">
        <f t="shared" si="81"/>
        <v>0.1568835539303364</v>
      </c>
      <c r="AI25" s="51">
        <f t="shared" si="81"/>
        <v>0.13125033524849467</v>
      </c>
      <c r="AJ25" s="51">
        <f t="shared" si="81"/>
        <v>0.16636371090159335</v>
      </c>
      <c r="AK25" s="51">
        <f t="shared" si="81"/>
        <v>0.15823036336755869</v>
      </c>
      <c r="AL25" s="51">
        <f t="shared" si="81"/>
        <v>0.1566850061399794</v>
      </c>
      <c r="AM25" s="51">
        <f t="shared" si="81"/>
        <v>0.14315134468112461</v>
      </c>
      <c r="AN25" s="51">
        <f t="shared" si="81"/>
        <v>0.22360283047592952</v>
      </c>
      <c r="AO25" s="51">
        <f t="shared" si="81"/>
        <v>0.29053671895930699</v>
      </c>
      <c r="AP25" s="51">
        <f t="shared" si="81"/>
        <v>0.27568816718496997</v>
      </c>
    </row>
    <row r="26" spans="1:42" ht="15" x14ac:dyDescent="0.25">
      <c r="A26" s="46" t="s">
        <v>53</v>
      </c>
      <c r="B26" s="28">
        <f>+B6/B$18</f>
        <v>0.33465085638998682</v>
      </c>
      <c r="C26" s="28">
        <f t="shared" ref="C26:AP26" si="82">+C6/C$18</f>
        <v>5.7356634539709621E-2</v>
      </c>
      <c r="D26" s="28">
        <f t="shared" si="82"/>
        <v>9.5188339485286586E-2</v>
      </c>
      <c r="E26" s="28">
        <f t="shared" si="82"/>
        <v>8.8541264256228408E-2</v>
      </c>
      <c r="F26" s="28">
        <f t="shared" si="82"/>
        <v>0.11940932699999753</v>
      </c>
      <c r="G26" s="28">
        <f t="shared" si="82"/>
        <v>4.6351123123921896E-3</v>
      </c>
      <c r="H26" s="28">
        <f t="shared" si="82"/>
        <v>5.3653827929431956E-2</v>
      </c>
      <c r="I26" s="28">
        <f t="shared" si="82"/>
        <v>4.4379307832499708E-2</v>
      </c>
      <c r="J26" s="28">
        <f t="shared" si="82"/>
        <v>3.4170510305702499E-2</v>
      </c>
      <c r="K26" s="28">
        <f t="shared" si="82"/>
        <v>3.2568410987336205E-2</v>
      </c>
      <c r="L26" s="28">
        <f t="shared" si="82"/>
        <v>2.9828943578655443E-2</v>
      </c>
      <c r="M26" s="28">
        <f t="shared" si="82"/>
        <v>1.8804733179353491E-2</v>
      </c>
      <c r="N26" s="28">
        <f t="shared" si="82"/>
        <v>2.3255564816263039E-2</v>
      </c>
      <c r="O26" s="28">
        <f t="shared" si="82"/>
        <v>5.8960157227085939E-2</v>
      </c>
      <c r="P26" s="28">
        <f t="shared" si="82"/>
        <v>5.750480451500805E-2</v>
      </c>
      <c r="Q26" s="28">
        <f t="shared" si="82"/>
        <v>1.3605442176870747E-3</v>
      </c>
      <c r="R26" s="28">
        <f t="shared" si="82"/>
        <v>5.3988358939395534E-2</v>
      </c>
      <c r="S26" s="28">
        <f t="shared" si="82"/>
        <v>4.2972989114364001E-2</v>
      </c>
      <c r="T26" s="28">
        <f t="shared" si="82"/>
        <v>6.3633335685492357E-2</v>
      </c>
      <c r="U26" s="28">
        <f t="shared" si="82"/>
        <v>6.3858982478361831E-2</v>
      </c>
      <c r="V26" s="28">
        <f t="shared" si="82"/>
        <v>4.5291660326992375E-2</v>
      </c>
      <c r="W26" s="28">
        <f t="shared" si="82"/>
        <v>5.8524647100097166E-2</v>
      </c>
      <c r="X26" s="28">
        <f t="shared" si="82"/>
        <v>2.4369447058981569E-2</v>
      </c>
      <c r="Y26" s="28">
        <f t="shared" si="82"/>
        <v>6.1450515253752599E-2</v>
      </c>
      <c r="Z26" s="28">
        <f t="shared" si="82"/>
        <v>5.7309743114807465E-2</v>
      </c>
      <c r="AA26" s="28">
        <f t="shared" si="82"/>
        <v>5.2773592679597081E-2</v>
      </c>
      <c r="AB26" s="28">
        <f t="shared" si="82"/>
        <v>0</v>
      </c>
      <c r="AC26" s="28">
        <f t="shared" si="82"/>
        <v>1.8822216838872134E-2</v>
      </c>
      <c r="AD26" s="28">
        <f t="shared" si="82"/>
        <v>4.0279440257131531E-2</v>
      </c>
      <c r="AE26" s="28">
        <f t="shared" si="82"/>
        <v>4.6400285061790385E-2</v>
      </c>
      <c r="AF26" s="28">
        <f t="shared" si="82"/>
        <v>0.11819647487798525</v>
      </c>
      <c r="AG26" s="28">
        <f t="shared" si="82"/>
        <v>0.14638445358854024</v>
      </c>
      <c r="AH26" s="28">
        <f t="shared" si="82"/>
        <v>0</v>
      </c>
      <c r="AI26" s="28">
        <f t="shared" si="82"/>
        <v>2.6990722834068608E-2</v>
      </c>
      <c r="AJ26" s="28">
        <f t="shared" si="82"/>
        <v>6.3938710788760664E-2</v>
      </c>
      <c r="AK26" s="28">
        <f t="shared" si="82"/>
        <v>9.9879284386995268E-2</v>
      </c>
      <c r="AL26" s="28">
        <f t="shared" si="82"/>
        <v>5.1535921240088781E-2</v>
      </c>
      <c r="AM26" s="28">
        <f t="shared" si="82"/>
        <v>0.14332811621925126</v>
      </c>
      <c r="AN26" s="28">
        <f t="shared" si="82"/>
        <v>6.4159908793227333E-2</v>
      </c>
      <c r="AO26" s="28">
        <f t="shared" si="82"/>
        <v>3.9293900514988239E-3</v>
      </c>
      <c r="AP26" s="28">
        <f t="shared" si="82"/>
        <v>6.9753292022965832E-2</v>
      </c>
    </row>
    <row r="27" spans="1:42" x14ac:dyDescent="0.3">
      <c r="A27" s="46" t="s">
        <v>54</v>
      </c>
      <c r="B27" s="28">
        <f t="shared" ref="B27" si="83">+B7/B$18</f>
        <v>0</v>
      </c>
      <c r="C27" s="28">
        <f t="shared" ref="C27:AP27" si="84">+C7/C$18</f>
        <v>3.2805645819249184E-2</v>
      </c>
      <c r="D27" s="28">
        <f t="shared" si="84"/>
        <v>1.6362849892340818E-2</v>
      </c>
      <c r="E27" s="28">
        <f t="shared" si="84"/>
        <v>2.6112473004159843E-2</v>
      </c>
      <c r="F27" s="28">
        <f t="shared" si="84"/>
        <v>2.6463134548742754E-3</v>
      </c>
      <c r="G27" s="28">
        <f t="shared" si="84"/>
        <v>2.1971752244982323E-2</v>
      </c>
      <c r="H27" s="28">
        <f t="shared" si="84"/>
        <v>8.8898644433015803E-3</v>
      </c>
      <c r="I27" s="28">
        <f t="shared" si="84"/>
        <v>9.9516653056601814E-3</v>
      </c>
      <c r="J27" s="28">
        <f t="shared" si="84"/>
        <v>5.6616874564042116E-3</v>
      </c>
      <c r="K27" s="28">
        <f t="shared" si="84"/>
        <v>4.7089271204356284E-2</v>
      </c>
      <c r="L27" s="28">
        <f t="shared" si="84"/>
        <v>3.1844200217207371E-3</v>
      </c>
      <c r="M27" s="28">
        <f t="shared" si="84"/>
        <v>3.2559728068887753E-2</v>
      </c>
      <c r="N27" s="28">
        <f t="shared" si="84"/>
        <v>4.5351279584567993E-2</v>
      </c>
      <c r="O27" s="28">
        <f t="shared" si="84"/>
        <v>9.3800250134000354E-2</v>
      </c>
      <c r="P27" s="28">
        <f t="shared" si="84"/>
        <v>4.5740990532404831E-2</v>
      </c>
      <c r="Q27" s="28">
        <f t="shared" si="84"/>
        <v>3.4013605442176874E-2</v>
      </c>
      <c r="R27" s="28">
        <f t="shared" si="84"/>
        <v>6.5446589677953609E-2</v>
      </c>
      <c r="S27" s="28">
        <f t="shared" si="84"/>
        <v>2.1849931755379817E-2</v>
      </c>
      <c r="T27" s="28">
        <f t="shared" si="84"/>
        <v>5.3996362585759496E-2</v>
      </c>
      <c r="U27" s="28">
        <f t="shared" si="84"/>
        <v>0.10291323622545916</v>
      </c>
      <c r="V27" s="28">
        <f t="shared" si="84"/>
        <v>2.3622878295587395E-2</v>
      </c>
      <c r="W27" s="28">
        <f t="shared" si="84"/>
        <v>4.1401320905144839E-2</v>
      </c>
      <c r="X27" s="28">
        <f t="shared" si="84"/>
        <v>3.152694417170996E-2</v>
      </c>
      <c r="Y27" s="28">
        <f t="shared" si="84"/>
        <v>2.0812761322423753E-2</v>
      </c>
      <c r="Z27" s="28">
        <f t="shared" si="84"/>
        <v>0.10086514788206113</v>
      </c>
      <c r="AA27" s="28">
        <f t="shared" si="84"/>
        <v>2.027715940816904E-2</v>
      </c>
      <c r="AB27" s="28">
        <f t="shared" si="84"/>
        <v>0.16558600773715468</v>
      </c>
      <c r="AC27" s="28">
        <f t="shared" si="84"/>
        <v>3.4159578794835835E-3</v>
      </c>
      <c r="AD27" s="28">
        <f t="shared" si="84"/>
        <v>6.6738716985659608E-3</v>
      </c>
      <c r="AE27" s="28">
        <f t="shared" si="84"/>
        <v>7.6880301042527117E-3</v>
      </c>
      <c r="AF27" s="28">
        <f t="shared" si="84"/>
        <v>4.0906551616105569E-2</v>
      </c>
      <c r="AG27" s="28">
        <f t="shared" si="84"/>
        <v>1.138943646699455E-3</v>
      </c>
      <c r="AH27" s="28">
        <f t="shared" si="84"/>
        <v>7.1809955350636621E-4</v>
      </c>
      <c r="AI27" s="28">
        <f t="shared" si="84"/>
        <v>4.4720735962619496E-3</v>
      </c>
      <c r="AJ27" s="28">
        <f t="shared" si="84"/>
        <v>2.5639817752643669E-3</v>
      </c>
      <c r="AK27" s="28">
        <f t="shared" si="84"/>
        <v>8.2554220299211958E-2</v>
      </c>
      <c r="AL27" s="28">
        <f t="shared" si="84"/>
        <v>3.7980400166678217E-2</v>
      </c>
      <c r="AM27" s="28">
        <f t="shared" si="84"/>
        <v>9.8909275782104497E-2</v>
      </c>
      <c r="AN27" s="28">
        <f t="shared" si="84"/>
        <v>4.5063339880722642E-2</v>
      </c>
      <c r="AO27" s="28">
        <f t="shared" si="84"/>
        <v>4.4199684458071625E-2</v>
      </c>
      <c r="AP27" s="28">
        <f t="shared" si="84"/>
        <v>2.6650298615256255E-2</v>
      </c>
    </row>
    <row r="28" spans="1:42" ht="15" x14ac:dyDescent="0.25">
      <c r="A28" s="46" t="s">
        <v>55</v>
      </c>
      <c r="B28" s="28">
        <f t="shared" ref="B28:B38" si="85">+B8/B$18</f>
        <v>0.11418533157663592</v>
      </c>
      <c r="C28" s="28">
        <f t="shared" ref="C28:AP28" si="86">+C8/C$18</f>
        <v>0.32885893297054175</v>
      </c>
      <c r="D28" s="28">
        <f t="shared" si="86"/>
        <v>0.38496501076591816</v>
      </c>
      <c r="E28" s="28">
        <f t="shared" si="86"/>
        <v>0.15626713990028135</v>
      </c>
      <c r="F28" s="28">
        <f t="shared" si="86"/>
        <v>0.1493459688968026</v>
      </c>
      <c r="G28" s="28">
        <f t="shared" si="86"/>
        <v>0.19502333793684665</v>
      </c>
      <c r="H28" s="28">
        <f t="shared" si="86"/>
        <v>0.23416052772832374</v>
      </c>
      <c r="I28" s="28">
        <f t="shared" si="86"/>
        <v>0.25269065601571039</v>
      </c>
      <c r="J28" s="28">
        <f t="shared" si="86"/>
        <v>0.28870153015055317</v>
      </c>
      <c r="K28" s="28">
        <f t="shared" si="86"/>
        <v>6.2074277295518961E-2</v>
      </c>
      <c r="L28" s="28">
        <f t="shared" si="86"/>
        <v>4.983053421600226E-2</v>
      </c>
      <c r="M28" s="28">
        <f t="shared" si="86"/>
        <v>0.10484776245614667</v>
      </c>
      <c r="N28" s="28">
        <f t="shared" si="86"/>
        <v>0.18940551257301735</v>
      </c>
      <c r="O28" s="28">
        <f t="shared" si="86"/>
        <v>0.12328032874754333</v>
      </c>
      <c r="P28" s="28">
        <f t="shared" si="86"/>
        <v>0.16849700447272739</v>
      </c>
      <c r="Q28" s="28">
        <f t="shared" si="86"/>
        <v>0.24761904761904763</v>
      </c>
      <c r="R28" s="28">
        <f t="shared" si="86"/>
        <v>0.17425024933518587</v>
      </c>
      <c r="S28" s="28">
        <f t="shared" si="86"/>
        <v>0.11653296936202569</v>
      </c>
      <c r="T28" s="28">
        <f t="shared" si="86"/>
        <v>0.18026203495485851</v>
      </c>
      <c r="U28" s="28">
        <f t="shared" si="86"/>
        <v>0.12138484272746464</v>
      </c>
      <c r="V28" s="28">
        <f t="shared" si="86"/>
        <v>0.24476471301979713</v>
      </c>
      <c r="W28" s="28">
        <f t="shared" si="86"/>
        <v>0.14991971079011052</v>
      </c>
      <c r="X28" s="28">
        <f t="shared" si="86"/>
        <v>0.17752011093620701</v>
      </c>
      <c r="Y28" s="28">
        <f t="shared" si="86"/>
        <v>0.25754773617084775</v>
      </c>
      <c r="Z28" s="28">
        <f t="shared" si="86"/>
        <v>0.12333056718306566</v>
      </c>
      <c r="AA28" s="28">
        <f t="shared" si="86"/>
        <v>0.13073090262831</v>
      </c>
      <c r="AB28" s="28">
        <f t="shared" si="86"/>
        <v>0</v>
      </c>
      <c r="AC28" s="28">
        <f t="shared" si="86"/>
        <v>8.6010130081987431E-3</v>
      </c>
      <c r="AD28" s="28">
        <f t="shared" si="86"/>
        <v>0.28062918112906537</v>
      </c>
      <c r="AE28" s="28">
        <f t="shared" si="86"/>
        <v>0.17691075082468161</v>
      </c>
      <c r="AF28" s="28">
        <f t="shared" si="86"/>
        <v>0.18121053158039763</v>
      </c>
      <c r="AG28" s="28">
        <f t="shared" si="86"/>
        <v>0.14650438695074225</v>
      </c>
      <c r="AH28" s="28">
        <f t="shared" si="86"/>
        <v>0.29585701604462289</v>
      </c>
      <c r="AI28" s="28">
        <f t="shared" si="86"/>
        <v>0.33152084545305055</v>
      </c>
      <c r="AJ28" s="28">
        <f t="shared" si="86"/>
        <v>0.15877782830174769</v>
      </c>
      <c r="AK28" s="28">
        <f t="shared" si="86"/>
        <v>0.14842289798852523</v>
      </c>
      <c r="AL28" s="28">
        <f t="shared" si="86"/>
        <v>0.14908748308232134</v>
      </c>
      <c r="AM28" s="28">
        <f t="shared" si="86"/>
        <v>0.17944745989526167</v>
      </c>
      <c r="AN28" s="28">
        <f t="shared" si="86"/>
        <v>0.17415713553276926</v>
      </c>
      <c r="AO28" s="28">
        <f t="shared" si="86"/>
        <v>0.11752448426755574</v>
      </c>
      <c r="AP28" s="28">
        <f t="shared" si="86"/>
        <v>4.5749473177391642E-2</v>
      </c>
    </row>
    <row r="29" spans="1:42" ht="15" x14ac:dyDescent="0.25">
      <c r="A29" s="46" t="s">
        <v>56</v>
      </c>
      <c r="B29" s="28">
        <f t="shared" si="85"/>
        <v>0</v>
      </c>
      <c r="C29" s="28">
        <f t="shared" ref="C29:AP29" si="87">+C9/C$18</f>
        <v>3.8710723886120997E-3</v>
      </c>
      <c r="D29" s="28">
        <f t="shared" si="87"/>
        <v>1.6853788577873474E-3</v>
      </c>
      <c r="E29" s="28">
        <f t="shared" si="87"/>
        <v>3.8588124719731408E-3</v>
      </c>
      <c r="F29" s="28">
        <f t="shared" si="87"/>
        <v>0</v>
      </c>
      <c r="G29" s="28">
        <f t="shared" si="87"/>
        <v>3.2963982965644517E-3</v>
      </c>
      <c r="H29" s="28">
        <f t="shared" si="87"/>
        <v>8.3604680213971046E-4</v>
      </c>
      <c r="I29" s="28">
        <f t="shared" si="87"/>
        <v>2.7302160551487238E-3</v>
      </c>
      <c r="J29" s="28">
        <f t="shared" si="87"/>
        <v>5.3245307876520508E-4</v>
      </c>
      <c r="K29" s="28">
        <f t="shared" si="87"/>
        <v>2.1515771936667307E-3</v>
      </c>
      <c r="L29" s="28">
        <f t="shared" si="87"/>
        <v>4.1518330747424313E-4</v>
      </c>
      <c r="M29" s="28">
        <f t="shared" si="87"/>
        <v>3.150521651046852E-5</v>
      </c>
      <c r="N29" s="28">
        <f t="shared" si="87"/>
        <v>5.3935884003568106E-3</v>
      </c>
      <c r="O29" s="28">
        <f t="shared" si="87"/>
        <v>0</v>
      </c>
      <c r="P29" s="28">
        <f t="shared" si="87"/>
        <v>1.3875897807924574E-2</v>
      </c>
      <c r="Q29" s="28">
        <f t="shared" si="87"/>
        <v>2.4489795918367346E-2</v>
      </c>
      <c r="R29" s="28">
        <f t="shared" si="87"/>
        <v>1.0604705956600857E-2</v>
      </c>
      <c r="S29" s="28">
        <f t="shared" si="87"/>
        <v>0</v>
      </c>
      <c r="T29" s="28">
        <f t="shared" si="87"/>
        <v>6.8220378662100806E-3</v>
      </c>
      <c r="U29" s="28">
        <f t="shared" si="87"/>
        <v>0</v>
      </c>
      <c r="V29" s="28">
        <f t="shared" si="87"/>
        <v>0</v>
      </c>
      <c r="W29" s="28">
        <f t="shared" si="87"/>
        <v>1.1955850777371099E-2</v>
      </c>
      <c r="X29" s="28">
        <f t="shared" si="87"/>
        <v>6.1364479108711682E-3</v>
      </c>
      <c r="Y29" s="28">
        <f t="shared" si="87"/>
        <v>7.2271952332354826E-3</v>
      </c>
      <c r="Z29" s="28">
        <f t="shared" si="87"/>
        <v>0</v>
      </c>
      <c r="AA29" s="28">
        <f t="shared" si="87"/>
        <v>6.6184338371849906E-3</v>
      </c>
      <c r="AB29" s="28">
        <f t="shared" si="87"/>
        <v>0</v>
      </c>
      <c r="AC29" s="28">
        <f t="shared" si="87"/>
        <v>0</v>
      </c>
      <c r="AD29" s="28">
        <f t="shared" si="87"/>
        <v>6.2764388895502352E-4</v>
      </c>
      <c r="AE29" s="28">
        <f t="shared" si="87"/>
        <v>7.2302035924264269E-4</v>
      </c>
      <c r="AF29" s="28">
        <f t="shared" si="87"/>
        <v>0</v>
      </c>
      <c r="AG29" s="28">
        <f t="shared" si="87"/>
        <v>0</v>
      </c>
      <c r="AH29" s="28">
        <f t="shared" si="87"/>
        <v>0</v>
      </c>
      <c r="AI29" s="28">
        <f t="shared" si="87"/>
        <v>4.2057591012036537E-4</v>
      </c>
      <c r="AJ29" s="28">
        <f t="shared" si="87"/>
        <v>0</v>
      </c>
      <c r="AK29" s="28">
        <f t="shared" si="87"/>
        <v>3.7496439567593964E-2</v>
      </c>
      <c r="AL29" s="28">
        <f t="shared" si="87"/>
        <v>1.1675759204490977E-2</v>
      </c>
      <c r="AM29" s="28">
        <f t="shared" si="87"/>
        <v>3.5636752507185301E-2</v>
      </c>
      <c r="AN29" s="28">
        <f t="shared" si="87"/>
        <v>1.4734372043603259E-2</v>
      </c>
      <c r="AO29" s="28">
        <f t="shared" si="87"/>
        <v>5.3344446759741614E-2</v>
      </c>
      <c r="AP29" s="28">
        <f t="shared" si="87"/>
        <v>0</v>
      </c>
    </row>
    <row r="30" spans="1:42" ht="15" x14ac:dyDescent="0.25">
      <c r="A30" s="46" t="s">
        <v>67</v>
      </c>
      <c r="B30" s="28">
        <f t="shared" si="85"/>
        <v>0.29205094422485728</v>
      </c>
      <c r="C30" s="28">
        <f t="shared" ref="C30:AP30" si="88">+C10/C$18</f>
        <v>0.13501785329754284</v>
      </c>
      <c r="D30" s="28">
        <f t="shared" si="88"/>
        <v>6.130780272736594E-2</v>
      </c>
      <c r="E30" s="28">
        <f t="shared" si="88"/>
        <v>0.11962108640667246</v>
      </c>
      <c r="F30" s="28">
        <f t="shared" si="88"/>
        <v>2.3152591467671742E-2</v>
      </c>
      <c r="G30" s="28">
        <f t="shared" si="88"/>
        <v>0.13266096764220608</v>
      </c>
      <c r="H30" s="28">
        <f t="shared" si="88"/>
        <v>0.1311005290093632</v>
      </c>
      <c r="I30" s="28">
        <f t="shared" si="88"/>
        <v>0.10069957321024119</v>
      </c>
      <c r="J30" s="28">
        <f t="shared" si="88"/>
        <v>0.108542182275165</v>
      </c>
      <c r="K30" s="28">
        <f t="shared" si="88"/>
        <v>0.22230590268913464</v>
      </c>
      <c r="L30" s="28">
        <f t="shared" si="88"/>
        <v>0.35730567601413243</v>
      </c>
      <c r="M30" s="28">
        <f t="shared" si="88"/>
        <v>0.25625407085066598</v>
      </c>
      <c r="N30" s="28">
        <f t="shared" si="88"/>
        <v>0.22831333948968027</v>
      </c>
      <c r="O30" s="28">
        <f t="shared" si="88"/>
        <v>0.10496694657852421</v>
      </c>
      <c r="P30" s="28">
        <f t="shared" si="88"/>
        <v>0.30167454971202873</v>
      </c>
      <c r="Q30" s="28">
        <f t="shared" si="88"/>
        <v>0.18367346938775511</v>
      </c>
      <c r="R30" s="28">
        <f t="shared" si="88"/>
        <v>0.35141697927195081</v>
      </c>
      <c r="S30" s="28">
        <f t="shared" si="88"/>
        <v>0.27967912646886167</v>
      </c>
      <c r="T30" s="28">
        <f t="shared" si="88"/>
        <v>0.25402518762906362</v>
      </c>
      <c r="U30" s="28">
        <f t="shared" si="88"/>
        <v>0.11082963901203294</v>
      </c>
      <c r="V30" s="28">
        <f t="shared" si="88"/>
        <v>0.36856420340628293</v>
      </c>
      <c r="W30" s="28">
        <f t="shared" si="88"/>
        <v>0.31312088799022469</v>
      </c>
      <c r="X30" s="28">
        <f t="shared" si="88"/>
        <v>0.2660319719448106</v>
      </c>
      <c r="Y30" s="28">
        <f t="shared" si="88"/>
        <v>0.2086739454772899</v>
      </c>
      <c r="Z30" s="28">
        <f t="shared" si="88"/>
        <v>0.1182873097889626</v>
      </c>
      <c r="AA30" s="28">
        <f t="shared" si="88"/>
        <v>0.51534769454044549</v>
      </c>
      <c r="AB30" s="28">
        <f t="shared" si="88"/>
        <v>0.43269038667611109</v>
      </c>
      <c r="AC30" s="28">
        <f t="shared" si="88"/>
        <v>0.70122036595421233</v>
      </c>
      <c r="AD30" s="28">
        <f t="shared" si="88"/>
        <v>7.8736688578587177E-2</v>
      </c>
      <c r="AE30" s="28">
        <f t="shared" si="88"/>
        <v>0.20515810671460888</v>
      </c>
      <c r="AF30" s="28">
        <f t="shared" si="88"/>
        <v>0.22852498046631714</v>
      </c>
      <c r="AG30" s="28">
        <f t="shared" si="88"/>
        <v>0.15259756614289652</v>
      </c>
      <c r="AH30" s="28">
        <f t="shared" si="88"/>
        <v>2.1105767319845783E-3</v>
      </c>
      <c r="AI30" s="28">
        <f t="shared" si="88"/>
        <v>0.15890935672110579</v>
      </c>
      <c r="AJ30" s="28">
        <f t="shared" si="88"/>
        <v>0.10418683550949975</v>
      </c>
      <c r="AK30" s="28">
        <f t="shared" si="88"/>
        <v>0.25395648812511024</v>
      </c>
      <c r="AL30" s="28">
        <f t="shared" si="88"/>
        <v>0.27678204150886188</v>
      </c>
      <c r="AM30" s="28">
        <f t="shared" si="88"/>
        <v>0.19272918697753785</v>
      </c>
      <c r="AN30" s="28">
        <f t="shared" si="88"/>
        <v>0.27220067421311372</v>
      </c>
      <c r="AO30" s="28">
        <f t="shared" si="88"/>
        <v>0.29720477480427471</v>
      </c>
      <c r="AP30" s="28">
        <f t="shared" si="88"/>
        <v>0.14085620628361689</v>
      </c>
    </row>
    <row r="31" spans="1:42" x14ac:dyDescent="0.3">
      <c r="A31" s="46" t="s">
        <v>58</v>
      </c>
      <c r="B31" s="28">
        <f t="shared" si="85"/>
        <v>0</v>
      </c>
      <c r="C31" s="28">
        <f t="shared" ref="C31:AP31" si="89">+C11/C$18</f>
        <v>0</v>
      </c>
      <c r="D31" s="28">
        <f t="shared" si="89"/>
        <v>0.10095951245770532</v>
      </c>
      <c r="E31" s="28">
        <f t="shared" si="89"/>
        <v>4.910426698155608E-2</v>
      </c>
      <c r="F31" s="28">
        <f t="shared" si="89"/>
        <v>3.1890092090718428E-2</v>
      </c>
      <c r="G31" s="28">
        <f t="shared" si="89"/>
        <v>7.862888149387277E-3</v>
      </c>
      <c r="H31" s="28">
        <f t="shared" si="89"/>
        <v>0</v>
      </c>
      <c r="I31" s="28">
        <f t="shared" si="89"/>
        <v>0</v>
      </c>
      <c r="J31" s="28">
        <f t="shared" si="89"/>
        <v>0</v>
      </c>
      <c r="K31" s="28">
        <f t="shared" si="89"/>
        <v>0.21560285667468956</v>
      </c>
      <c r="L31" s="28">
        <f t="shared" si="89"/>
        <v>0</v>
      </c>
      <c r="M31" s="28">
        <f t="shared" si="89"/>
        <v>1.951953631626854E-2</v>
      </c>
      <c r="N31" s="28">
        <f t="shared" si="89"/>
        <v>2.7324324498047038E-2</v>
      </c>
      <c r="O31" s="28">
        <f t="shared" si="89"/>
        <v>6.2980167947114529E-2</v>
      </c>
      <c r="P31" s="28">
        <f t="shared" si="89"/>
        <v>1.4141687458638917E-2</v>
      </c>
      <c r="Q31" s="28">
        <f t="shared" si="89"/>
        <v>0.15646258503401361</v>
      </c>
      <c r="R31" s="28">
        <f t="shared" si="89"/>
        <v>1.3468594285036734E-2</v>
      </c>
      <c r="S31" s="28">
        <f t="shared" si="89"/>
        <v>0</v>
      </c>
      <c r="T31" s="28">
        <f t="shared" si="89"/>
        <v>4.6830155033908806E-3</v>
      </c>
      <c r="U31" s="28">
        <f t="shared" si="89"/>
        <v>7.4414186193793544E-2</v>
      </c>
      <c r="V31" s="28">
        <f t="shared" si="89"/>
        <v>5.9081270451468272E-3</v>
      </c>
      <c r="W31" s="28">
        <f t="shared" si="89"/>
        <v>0</v>
      </c>
      <c r="X31" s="28">
        <f t="shared" si="89"/>
        <v>2.7130200408044817E-2</v>
      </c>
      <c r="Y31" s="28">
        <f t="shared" si="89"/>
        <v>6.6340345013500654E-2</v>
      </c>
      <c r="Z31" s="28">
        <f t="shared" si="89"/>
        <v>6.4645390233502811E-2</v>
      </c>
      <c r="AA31" s="28">
        <f t="shared" si="89"/>
        <v>0</v>
      </c>
      <c r="AB31" s="28">
        <f t="shared" si="89"/>
        <v>0</v>
      </c>
      <c r="AC31" s="28">
        <f t="shared" si="89"/>
        <v>0</v>
      </c>
      <c r="AD31" s="28">
        <f t="shared" si="89"/>
        <v>0</v>
      </c>
      <c r="AE31" s="28">
        <f t="shared" si="89"/>
        <v>0</v>
      </c>
      <c r="AF31" s="28">
        <f t="shared" si="89"/>
        <v>2.0251569300222323E-2</v>
      </c>
      <c r="AG31" s="28">
        <f t="shared" si="89"/>
        <v>0</v>
      </c>
      <c r="AH31" s="28">
        <f t="shared" si="89"/>
        <v>0</v>
      </c>
      <c r="AI31" s="28">
        <f t="shared" si="89"/>
        <v>0</v>
      </c>
      <c r="AJ31" s="28">
        <f t="shared" si="89"/>
        <v>0</v>
      </c>
      <c r="AK31" s="28">
        <f t="shared" si="89"/>
        <v>2.2268639711367614E-2</v>
      </c>
      <c r="AL31" s="28">
        <f t="shared" si="89"/>
        <v>3.1885760218171022E-2</v>
      </c>
      <c r="AM31" s="28">
        <f t="shared" si="89"/>
        <v>1.3308023674724789E-2</v>
      </c>
      <c r="AN31" s="28">
        <f t="shared" si="89"/>
        <v>3.1797618979361689E-2</v>
      </c>
      <c r="AO31" s="28">
        <f t="shared" si="89"/>
        <v>3.6394486946685324E-2</v>
      </c>
      <c r="AP31" s="28">
        <f t="shared" si="89"/>
        <v>0.41835156463841339</v>
      </c>
    </row>
    <row r="32" spans="1:42" ht="15.75" thickBot="1" x14ac:dyDescent="0.3">
      <c r="A32" s="47" t="s">
        <v>59</v>
      </c>
      <c r="B32" s="48">
        <f t="shared" si="85"/>
        <v>0</v>
      </c>
      <c r="C32" s="48">
        <f t="shared" ref="C32:AP32" si="90">+C12/C$18</f>
        <v>7.3634273150227202E-3</v>
      </c>
      <c r="D32" s="48">
        <f t="shared" si="90"/>
        <v>0</v>
      </c>
      <c r="E32" s="48">
        <f t="shared" si="90"/>
        <v>5.1985265843234409E-2</v>
      </c>
      <c r="F32" s="48">
        <f t="shared" si="90"/>
        <v>4.5516874225168542E-2</v>
      </c>
      <c r="G32" s="48">
        <f t="shared" si="90"/>
        <v>0.42957602084999463</v>
      </c>
      <c r="H32" s="48">
        <f t="shared" si="90"/>
        <v>0.23202421339370449</v>
      </c>
      <c r="I32" s="48">
        <f t="shared" si="90"/>
        <v>0.29718454242397457</v>
      </c>
      <c r="J32" s="48">
        <f t="shared" si="90"/>
        <v>0.38781080040038945</v>
      </c>
      <c r="K32" s="48">
        <f t="shared" si="90"/>
        <v>0</v>
      </c>
      <c r="L32" s="48">
        <f t="shared" si="90"/>
        <v>0</v>
      </c>
      <c r="M32" s="48">
        <f t="shared" si="90"/>
        <v>0.22925980776795357</v>
      </c>
      <c r="N32" s="48">
        <f t="shared" si="90"/>
        <v>0</v>
      </c>
      <c r="O32" s="48">
        <f t="shared" si="90"/>
        <v>0.17866714311238163</v>
      </c>
      <c r="P32" s="48">
        <f t="shared" si="90"/>
        <v>1.0067344864768651E-2</v>
      </c>
      <c r="Q32" s="48">
        <f t="shared" si="90"/>
        <v>0</v>
      </c>
      <c r="R32" s="48">
        <f t="shared" si="90"/>
        <v>2.7346069588183378E-2</v>
      </c>
      <c r="S32" s="48">
        <f t="shared" si="90"/>
        <v>0</v>
      </c>
      <c r="T32" s="48">
        <f t="shared" si="90"/>
        <v>4.3732960715837439E-2</v>
      </c>
      <c r="U32" s="48">
        <f t="shared" si="90"/>
        <v>0.10027443529660122</v>
      </c>
      <c r="V32" s="48">
        <f t="shared" si="90"/>
        <v>0</v>
      </c>
      <c r="W32" s="48">
        <f t="shared" si="90"/>
        <v>6.1980176580017129E-2</v>
      </c>
      <c r="X32" s="48">
        <f t="shared" si="90"/>
        <v>0.26615692824915294</v>
      </c>
      <c r="Y32" s="48">
        <f t="shared" si="90"/>
        <v>3.8286964293909272E-2</v>
      </c>
      <c r="Z32" s="48">
        <f t="shared" si="90"/>
        <v>0.16046728072146088</v>
      </c>
      <c r="AA32" s="48">
        <f t="shared" si="90"/>
        <v>0</v>
      </c>
      <c r="AB32" s="48">
        <f t="shared" si="90"/>
        <v>0</v>
      </c>
      <c r="AC32" s="48">
        <f t="shared" si="90"/>
        <v>4.9554725334317151E-2</v>
      </c>
      <c r="AD32" s="48">
        <f t="shared" si="90"/>
        <v>0.37094081906777637</v>
      </c>
      <c r="AE32" s="48">
        <f t="shared" si="90"/>
        <v>0.35421972433229132</v>
      </c>
      <c r="AF32" s="48">
        <f t="shared" si="90"/>
        <v>0</v>
      </c>
      <c r="AG32" s="48">
        <f t="shared" si="90"/>
        <v>0.13376774608103628</v>
      </c>
      <c r="AH32" s="48">
        <f t="shared" si="90"/>
        <v>0.35072406163467018</v>
      </c>
      <c r="AI32" s="48">
        <f t="shared" si="90"/>
        <v>0.28574578045409887</v>
      </c>
      <c r="AJ32" s="48">
        <f t="shared" si="90"/>
        <v>0.44787209775523129</v>
      </c>
      <c r="AK32" s="48">
        <f t="shared" si="90"/>
        <v>2.8552633363625266E-2</v>
      </c>
      <c r="AL32" s="48">
        <f t="shared" si="90"/>
        <v>0.13690915948108845</v>
      </c>
      <c r="AM32" s="48">
        <f t="shared" si="90"/>
        <v>3.8957914738655702E-2</v>
      </c>
      <c r="AN32" s="48">
        <f t="shared" si="90"/>
        <v>1.8327419156741721E-2</v>
      </c>
      <c r="AO32" s="48">
        <f t="shared" si="90"/>
        <v>0</v>
      </c>
      <c r="AP32" s="48">
        <f t="shared" si="90"/>
        <v>0</v>
      </c>
    </row>
    <row r="33" spans="1:42" s="36" customFormat="1" ht="15.75" thickBot="1" x14ac:dyDescent="0.3">
      <c r="A33" s="195" t="s">
        <v>63</v>
      </c>
      <c r="B33" s="197">
        <f t="shared" si="85"/>
        <v>0.8902064119455424</v>
      </c>
      <c r="C33" s="197">
        <f t="shared" ref="C33:AP33" si="91">+C13/C$18</f>
        <v>0.77888552267499056</v>
      </c>
      <c r="D33" s="197">
        <f t="shared" si="91"/>
        <v>0.86613202347995477</v>
      </c>
      <c r="E33" s="197">
        <f t="shared" si="91"/>
        <v>0.68632039777488218</v>
      </c>
      <c r="F33" s="197">
        <f t="shared" si="91"/>
        <v>0.5336008633924636</v>
      </c>
      <c r="G33" s="197">
        <f t="shared" si="91"/>
        <v>0.97587096068527124</v>
      </c>
      <c r="H33" s="197">
        <f t="shared" si="91"/>
        <v>0.87935604918442356</v>
      </c>
      <c r="I33" s="197">
        <f t="shared" si="91"/>
        <v>0.88492738681991789</v>
      </c>
      <c r="J33" s="197">
        <f t="shared" si="91"/>
        <v>0.92316549398700165</v>
      </c>
      <c r="K33" s="197">
        <f t="shared" si="91"/>
        <v>0.96069726307927705</v>
      </c>
      <c r="L33" s="197">
        <f t="shared" si="91"/>
        <v>0.95311843553178288</v>
      </c>
      <c r="M33" s="197">
        <f t="shared" si="91"/>
        <v>0.8886637610333894</v>
      </c>
      <c r="N33" s="197">
        <f t="shared" si="91"/>
        <v>0.68886808205510575</v>
      </c>
      <c r="O33" s="197">
        <f t="shared" si="91"/>
        <v>0.81606217616580312</v>
      </c>
      <c r="P33" s="197">
        <f t="shared" si="91"/>
        <v>0.77034890210445772</v>
      </c>
      <c r="Q33" s="197">
        <f t="shared" si="91"/>
        <v>0.95374149659863949</v>
      </c>
      <c r="R33" s="197">
        <f t="shared" si="91"/>
        <v>0.86654031771470319</v>
      </c>
      <c r="S33" s="197">
        <f t="shared" si="91"/>
        <v>0.67953433425442933</v>
      </c>
      <c r="T33" s="197">
        <f t="shared" si="91"/>
        <v>0.78327938900671867</v>
      </c>
      <c r="U33" s="197">
        <f t="shared" si="91"/>
        <v>0.7932235592146929</v>
      </c>
      <c r="V33" s="197">
        <f t="shared" si="91"/>
        <v>0.91087849588900205</v>
      </c>
      <c r="W33" s="197">
        <f t="shared" si="91"/>
        <v>0.74676980057060183</v>
      </c>
      <c r="X33" s="197">
        <f t="shared" si="91"/>
        <v>0.93440309466783344</v>
      </c>
      <c r="Y33" s="197">
        <f t="shared" si="91"/>
        <v>0.80799917831629142</v>
      </c>
      <c r="Z33" s="197">
        <f t="shared" si="91"/>
        <v>0.81119878228257825</v>
      </c>
      <c r="AA33" s="197">
        <f t="shared" si="91"/>
        <v>0.7954070682721045</v>
      </c>
      <c r="AB33" s="197">
        <f t="shared" si="91"/>
        <v>0.81726874807025196</v>
      </c>
      <c r="AC33" s="197">
        <f t="shared" si="91"/>
        <v>0.84388383520725774</v>
      </c>
      <c r="AD33" s="197">
        <f t="shared" si="91"/>
        <v>0.90942918712805121</v>
      </c>
      <c r="AE33" s="197">
        <f t="shared" si="91"/>
        <v>0.89566608898462929</v>
      </c>
      <c r="AF33" s="197">
        <f t="shared" si="91"/>
        <v>0.83430176048496385</v>
      </c>
      <c r="AG33" s="197">
        <f t="shared" si="91"/>
        <v>0.93685042856423262</v>
      </c>
      <c r="AH33" s="197">
        <f t="shared" si="91"/>
        <v>0.80629330789512033</v>
      </c>
      <c r="AI33" s="197">
        <f t="shared" si="91"/>
        <v>0.93930969021720079</v>
      </c>
      <c r="AJ33" s="197">
        <f t="shared" si="91"/>
        <v>0.94370316503209717</v>
      </c>
      <c r="AK33" s="197">
        <f t="shared" si="91"/>
        <v>0.83136096680998828</v>
      </c>
      <c r="AL33" s="197">
        <f t="shared" si="91"/>
        <v>0.85254153104168007</v>
      </c>
      <c r="AM33" s="197">
        <f t="shared" si="91"/>
        <v>0.8454680744758456</v>
      </c>
      <c r="AN33" s="197">
        <f t="shared" si="91"/>
        <v>0.84404329907546916</v>
      </c>
      <c r="AO33" s="197">
        <f t="shared" si="91"/>
        <v>0.84313398624713487</v>
      </c>
      <c r="AP33" s="197">
        <f t="shared" si="91"/>
        <v>0.97704900192261401</v>
      </c>
    </row>
    <row r="34" spans="1:42" x14ac:dyDescent="0.3">
      <c r="A34" s="49" t="s">
        <v>60</v>
      </c>
      <c r="B34" s="38">
        <f t="shared" si="85"/>
        <v>0.10979358805445762</v>
      </c>
      <c r="C34" s="38">
        <f t="shared" ref="C34:AP34" si="92">+C14/C$18</f>
        <v>0.11691227369865366</v>
      </c>
      <c r="D34" s="38">
        <f t="shared" si="92"/>
        <v>8.5950348610683888E-2</v>
      </c>
      <c r="E34" s="38">
        <f t="shared" si="92"/>
        <v>0.17870727491034905</v>
      </c>
      <c r="F34" s="38">
        <f t="shared" si="92"/>
        <v>5.8186020352504787E-2</v>
      </c>
      <c r="G34" s="38">
        <f t="shared" si="92"/>
        <v>1.6551153993227687E-2</v>
      </c>
      <c r="H34" s="38">
        <f t="shared" si="92"/>
        <v>0.10868171426052871</v>
      </c>
      <c r="I34" s="38">
        <f t="shared" si="92"/>
        <v>0.10662193603745829</v>
      </c>
      <c r="J34" s="38">
        <f t="shared" si="92"/>
        <v>6.9216117106597808E-2</v>
      </c>
      <c r="K34" s="38">
        <f t="shared" si="92"/>
        <v>2.6959440291567344E-2</v>
      </c>
      <c r="L34" s="38">
        <f t="shared" si="92"/>
        <v>3.215828369331613E-2</v>
      </c>
      <c r="M34" s="38">
        <f t="shared" si="92"/>
        <v>8.2787490237378109E-2</v>
      </c>
      <c r="N34" s="38">
        <f t="shared" si="92"/>
        <v>0.1662013696800628</v>
      </c>
      <c r="O34" s="38">
        <f t="shared" si="92"/>
        <v>0.18313382169019118</v>
      </c>
      <c r="P34" s="38">
        <f t="shared" si="92"/>
        <v>0.19402165061965393</v>
      </c>
      <c r="Q34" s="38">
        <f t="shared" si="92"/>
        <v>1.9047619047619049E-2</v>
      </c>
      <c r="R34" s="38">
        <f t="shared" si="92"/>
        <v>8.641503335784452E-2</v>
      </c>
      <c r="S34" s="38">
        <f t="shared" si="92"/>
        <v>0.32046566574557067</v>
      </c>
      <c r="T34" s="38">
        <f t="shared" si="92"/>
        <v>0.16634169148638256</v>
      </c>
      <c r="U34" s="38">
        <f t="shared" si="92"/>
        <v>0.20582647245091831</v>
      </c>
      <c r="V34" s="38">
        <f t="shared" si="92"/>
        <v>8.8645017401202189E-2</v>
      </c>
      <c r="W34" s="38">
        <f t="shared" si="92"/>
        <v>0.15813916046452439</v>
      </c>
      <c r="X34" s="38">
        <f t="shared" si="92"/>
        <v>4.6499364753387805E-2</v>
      </c>
      <c r="Y34" s="38">
        <f t="shared" si="92"/>
        <v>0.14662902073221634</v>
      </c>
      <c r="Z34" s="38">
        <f t="shared" si="92"/>
        <v>0.18797595741656847</v>
      </c>
      <c r="AA34" s="38">
        <f t="shared" si="92"/>
        <v>0.17490422103877895</v>
      </c>
      <c r="AB34" s="38">
        <f t="shared" si="92"/>
        <v>0</v>
      </c>
      <c r="AC34" s="38">
        <f t="shared" si="92"/>
        <v>0.13183330481145558</v>
      </c>
      <c r="AD34" s="38">
        <f t="shared" si="92"/>
        <v>8.1590424868795614E-2</v>
      </c>
      <c r="AE34" s="38">
        <f t="shared" si="92"/>
        <v>9.3988867473261961E-2</v>
      </c>
      <c r="AF34" s="38">
        <f t="shared" si="92"/>
        <v>8.9913919683535459E-2</v>
      </c>
      <c r="AG34" s="38">
        <f t="shared" si="92"/>
        <v>6.3149571435767424E-2</v>
      </c>
      <c r="AH34" s="38">
        <f t="shared" si="92"/>
        <v>0.19238708480729227</v>
      </c>
      <c r="AI34" s="38">
        <f t="shared" si="92"/>
        <v>5.4672669964862815E-2</v>
      </c>
      <c r="AJ34" s="38">
        <f t="shared" si="92"/>
        <v>5.6296834967902859E-2</v>
      </c>
      <c r="AK34" s="38">
        <f t="shared" si="92"/>
        <v>9.7999036987806376E-2</v>
      </c>
      <c r="AL34" s="38">
        <f t="shared" si="92"/>
        <v>0.10892437501458613</v>
      </c>
      <c r="AM34" s="38">
        <f t="shared" si="92"/>
        <v>0.10873494885312771</v>
      </c>
      <c r="AN34" s="38">
        <f t="shared" si="92"/>
        <v>0.12084064495355618</v>
      </c>
      <c r="AO34" s="38">
        <f t="shared" si="92"/>
        <v>5.2332331140416161E-2</v>
      </c>
      <c r="AP34" s="38">
        <f t="shared" si="92"/>
        <v>2.2950998077386035E-2</v>
      </c>
    </row>
    <row r="35" spans="1:42" ht="15" x14ac:dyDescent="0.25">
      <c r="A35" s="46" t="s">
        <v>61</v>
      </c>
      <c r="B35" s="28">
        <f t="shared" si="85"/>
        <v>0</v>
      </c>
      <c r="C35" s="28">
        <f t="shared" ref="C35:AP35" si="93">+C15/C$18</f>
        <v>3.5325375409387981E-2</v>
      </c>
      <c r="D35" s="28">
        <f t="shared" si="93"/>
        <v>1.6661540038962371E-2</v>
      </c>
      <c r="E35" s="28">
        <f t="shared" si="93"/>
        <v>8.5984654614263231E-2</v>
      </c>
      <c r="F35" s="28">
        <f t="shared" si="93"/>
        <v>0.38226079161041571</v>
      </c>
      <c r="G35" s="28">
        <f t="shared" si="93"/>
        <v>2.7936829749657991E-3</v>
      </c>
      <c r="H35" s="28">
        <f t="shared" si="93"/>
        <v>0</v>
      </c>
      <c r="I35" s="28">
        <f t="shared" si="93"/>
        <v>0</v>
      </c>
      <c r="J35" s="28">
        <f t="shared" si="93"/>
        <v>0</v>
      </c>
      <c r="K35" s="28">
        <f t="shared" si="93"/>
        <v>4.5505063617339754E-3</v>
      </c>
      <c r="L35" s="28">
        <f t="shared" si="93"/>
        <v>5.4279376128667286E-3</v>
      </c>
      <c r="M35" s="28">
        <f t="shared" si="93"/>
        <v>1.0524797002529777E-2</v>
      </c>
      <c r="N35" s="28">
        <f t="shared" si="93"/>
        <v>0.13438048366604033</v>
      </c>
      <c r="O35" s="28">
        <f t="shared" si="93"/>
        <v>0</v>
      </c>
      <c r="P35" s="28">
        <f t="shared" si="93"/>
        <v>2.0985246576834555E-2</v>
      </c>
      <c r="Q35" s="28">
        <f t="shared" si="93"/>
        <v>9.5238095238095247E-3</v>
      </c>
      <c r="R35" s="28">
        <f t="shared" si="93"/>
        <v>4.4151500170685837E-2</v>
      </c>
      <c r="S35" s="28">
        <f t="shared" si="93"/>
        <v>0</v>
      </c>
      <c r="T35" s="28">
        <f t="shared" si="93"/>
        <v>3.9510724291900272E-2</v>
      </c>
      <c r="U35" s="28">
        <f t="shared" si="93"/>
        <v>0</v>
      </c>
      <c r="V35" s="28">
        <f t="shared" si="93"/>
        <v>0</v>
      </c>
      <c r="W35" s="28">
        <f t="shared" si="93"/>
        <v>8.6907445242337025E-2</v>
      </c>
      <c r="X35" s="28">
        <f t="shared" si="93"/>
        <v>2.6033084055919202E-3</v>
      </c>
      <c r="Y35" s="28">
        <f t="shared" si="93"/>
        <v>2.2070418168950282E-2</v>
      </c>
      <c r="Z35" s="28">
        <f t="shared" si="93"/>
        <v>0</v>
      </c>
      <c r="AA35" s="28">
        <f t="shared" si="93"/>
        <v>2.6849318016898913E-2</v>
      </c>
      <c r="AB35" s="28">
        <f t="shared" si="93"/>
        <v>0.1827312519297481</v>
      </c>
      <c r="AC35" s="28">
        <f t="shared" si="93"/>
        <v>0</v>
      </c>
      <c r="AD35" s="28">
        <f t="shared" si="93"/>
        <v>0</v>
      </c>
      <c r="AE35" s="28">
        <f t="shared" si="93"/>
        <v>0</v>
      </c>
      <c r="AF35" s="28">
        <f t="shared" si="93"/>
        <v>4.4351840318276353E-2</v>
      </c>
      <c r="AG35" s="28">
        <f t="shared" si="93"/>
        <v>0</v>
      </c>
      <c r="AH35" s="28">
        <f t="shared" si="93"/>
        <v>0</v>
      </c>
      <c r="AI35" s="28">
        <f t="shared" si="93"/>
        <v>0</v>
      </c>
      <c r="AJ35" s="28">
        <f t="shared" si="93"/>
        <v>0</v>
      </c>
      <c r="AK35" s="28">
        <f t="shared" si="93"/>
        <v>5.2191530918116839E-2</v>
      </c>
      <c r="AL35" s="28">
        <f t="shared" si="93"/>
        <v>2.8672269757897932E-2</v>
      </c>
      <c r="AM35" s="28">
        <f t="shared" si="93"/>
        <v>2.5651838959667848E-2</v>
      </c>
      <c r="AN35" s="28">
        <f t="shared" si="93"/>
        <v>2.2674105080317423E-2</v>
      </c>
      <c r="AO35" s="28">
        <f t="shared" si="93"/>
        <v>8.7851635757449476E-2</v>
      </c>
      <c r="AP35" s="28">
        <f t="shared" si="93"/>
        <v>0</v>
      </c>
    </row>
    <row r="36" spans="1:42" ht="15.75" thickBot="1" x14ac:dyDescent="0.3">
      <c r="A36" s="47" t="s">
        <v>62</v>
      </c>
      <c r="B36" s="48">
        <f t="shared" si="85"/>
        <v>0</v>
      </c>
      <c r="C36" s="48">
        <f t="shared" ref="C36:AP36" si="94">+C16/C$18</f>
        <v>6.8876828216967861E-2</v>
      </c>
      <c r="D36" s="48">
        <f t="shared" si="94"/>
        <v>3.1256087870398852E-2</v>
      </c>
      <c r="E36" s="48">
        <f t="shared" si="94"/>
        <v>4.8987672700505573E-2</v>
      </c>
      <c r="F36" s="48">
        <f t="shared" si="94"/>
        <v>2.5952324644615939E-2</v>
      </c>
      <c r="G36" s="48">
        <f t="shared" si="94"/>
        <v>4.7842023465352835E-3</v>
      </c>
      <c r="H36" s="48">
        <f t="shared" si="94"/>
        <v>1.1962236555047676E-2</v>
      </c>
      <c r="I36" s="48">
        <f t="shared" si="94"/>
        <v>8.4506771426237776E-3</v>
      </c>
      <c r="J36" s="48">
        <f t="shared" si="94"/>
        <v>7.6183889064005373E-3</v>
      </c>
      <c r="K36" s="48">
        <f t="shared" si="94"/>
        <v>7.7927902674216516E-3</v>
      </c>
      <c r="L36" s="48">
        <f t="shared" si="94"/>
        <v>9.2953431620342725E-3</v>
      </c>
      <c r="M36" s="48">
        <f t="shared" si="94"/>
        <v>1.802395172670275E-2</v>
      </c>
      <c r="N36" s="48">
        <f t="shared" si="94"/>
        <v>1.0550064598791157E-2</v>
      </c>
      <c r="O36" s="48">
        <f t="shared" si="94"/>
        <v>8.0400214400571735E-4</v>
      </c>
      <c r="P36" s="48">
        <f t="shared" si="94"/>
        <v>1.4644200699053748E-2</v>
      </c>
      <c r="Q36" s="48">
        <f t="shared" si="94"/>
        <v>1.7687074829931974E-2</v>
      </c>
      <c r="R36" s="48">
        <f t="shared" si="94"/>
        <v>2.893148756766474E-3</v>
      </c>
      <c r="S36" s="48">
        <f t="shared" si="94"/>
        <v>0</v>
      </c>
      <c r="T36" s="48">
        <f t="shared" si="94"/>
        <v>1.0868195214998429E-2</v>
      </c>
      <c r="U36" s="48">
        <f t="shared" si="94"/>
        <v>9.4996833438885367E-4</v>
      </c>
      <c r="V36" s="48">
        <f t="shared" si="94"/>
        <v>4.764867097957116E-4</v>
      </c>
      <c r="W36" s="48">
        <f t="shared" si="94"/>
        <v>8.1835937225368024E-3</v>
      </c>
      <c r="X36" s="48">
        <f t="shared" si="94"/>
        <v>1.6494232173186942E-2</v>
      </c>
      <c r="Y36" s="48">
        <f t="shared" si="94"/>
        <v>2.3301382782541968E-2</v>
      </c>
      <c r="Z36" s="48">
        <f t="shared" si="94"/>
        <v>8.252603008532275E-4</v>
      </c>
      <c r="AA36" s="48">
        <f t="shared" si="94"/>
        <v>2.8393926722176444E-3</v>
      </c>
      <c r="AB36" s="48">
        <f t="shared" si="94"/>
        <v>0</v>
      </c>
      <c r="AC36" s="48">
        <f t="shared" si="94"/>
        <v>2.4282859981286684E-2</v>
      </c>
      <c r="AD36" s="48">
        <f t="shared" si="94"/>
        <v>8.9803880031532161E-3</v>
      </c>
      <c r="AE36" s="48">
        <f t="shared" si="94"/>
        <v>1.0345043542108702E-2</v>
      </c>
      <c r="AF36" s="48">
        <f t="shared" si="94"/>
        <v>3.14324795132244E-2</v>
      </c>
      <c r="AG36" s="48">
        <f t="shared" si="94"/>
        <v>0</v>
      </c>
      <c r="AH36" s="48">
        <f t="shared" si="94"/>
        <v>1.3196072975873445E-3</v>
      </c>
      <c r="AI36" s="48">
        <f t="shared" si="94"/>
        <v>6.0176398179363566E-3</v>
      </c>
      <c r="AJ36" s="48">
        <f t="shared" si="94"/>
        <v>0</v>
      </c>
      <c r="AK36" s="48">
        <f t="shared" si="94"/>
        <v>1.8448465284088597E-2</v>
      </c>
      <c r="AL36" s="48">
        <f t="shared" si="94"/>
        <v>9.8618241858358796E-3</v>
      </c>
      <c r="AM36" s="48">
        <f t="shared" si="94"/>
        <v>2.0145137711358865E-2</v>
      </c>
      <c r="AN36" s="48">
        <f t="shared" si="94"/>
        <v>1.2441950890657189E-2</v>
      </c>
      <c r="AO36" s="48">
        <f t="shared" si="94"/>
        <v>1.6682046854999553E-2</v>
      </c>
      <c r="AP36" s="48">
        <f t="shared" si="94"/>
        <v>0</v>
      </c>
    </row>
    <row r="37" spans="1:42" s="36" customFormat="1" ht="15" thickBot="1" x14ac:dyDescent="0.35">
      <c r="A37" s="153" t="s">
        <v>64</v>
      </c>
      <c r="B37" s="197">
        <f t="shared" si="85"/>
        <v>0.10979358805445762</v>
      </c>
      <c r="C37" s="197">
        <f t="shared" ref="C37:AP37" si="95">+C17/C$18</f>
        <v>0.22111447732500952</v>
      </c>
      <c r="D37" s="197">
        <f t="shared" si="95"/>
        <v>0.13386797652004512</v>
      </c>
      <c r="E37" s="197">
        <f t="shared" si="95"/>
        <v>0.31367960222511787</v>
      </c>
      <c r="F37" s="197">
        <f t="shared" si="95"/>
        <v>0.46639913660753646</v>
      </c>
      <c r="G37" s="197">
        <f t="shared" si="95"/>
        <v>2.4129039314728772E-2</v>
      </c>
      <c r="H37" s="197">
        <f t="shared" si="95"/>
        <v>0.1206439508155764</v>
      </c>
      <c r="I37" s="197">
        <f t="shared" si="95"/>
        <v>0.11507261318008206</v>
      </c>
      <c r="J37" s="197">
        <f t="shared" si="95"/>
        <v>7.6834506012998349E-2</v>
      </c>
      <c r="K37" s="197">
        <f t="shared" si="95"/>
        <v>3.9302736920722968E-2</v>
      </c>
      <c r="L37" s="197">
        <f t="shared" si="95"/>
        <v>4.6881564468217132E-2</v>
      </c>
      <c r="M37" s="197">
        <f t="shared" si="95"/>
        <v>0.11133623896661063</v>
      </c>
      <c r="N37" s="197">
        <f t="shared" si="95"/>
        <v>0.31113191794489425</v>
      </c>
      <c r="O37" s="197">
        <f t="shared" si="95"/>
        <v>0.18393782383419688</v>
      </c>
      <c r="P37" s="197">
        <f t="shared" si="95"/>
        <v>0.22965109789554225</v>
      </c>
      <c r="Q37" s="197">
        <f t="shared" si="95"/>
        <v>4.6258503401360541E-2</v>
      </c>
      <c r="R37" s="197">
        <f t="shared" si="95"/>
        <v>0.13345968228529684</v>
      </c>
      <c r="S37" s="197">
        <f t="shared" si="95"/>
        <v>0.32046566574557067</v>
      </c>
      <c r="T37" s="197">
        <f t="shared" si="95"/>
        <v>0.21672061099328124</v>
      </c>
      <c r="U37" s="197">
        <f t="shared" si="95"/>
        <v>0.20677644078530716</v>
      </c>
      <c r="V37" s="197">
        <f t="shared" si="95"/>
        <v>8.9121504110997909E-2</v>
      </c>
      <c r="W37" s="197">
        <f t="shared" si="95"/>
        <v>0.25323019942939823</v>
      </c>
      <c r="X37" s="197">
        <f t="shared" si="95"/>
        <v>6.5596905332166666E-2</v>
      </c>
      <c r="Y37" s="197">
        <f t="shared" si="95"/>
        <v>0.19200082168370858</v>
      </c>
      <c r="Z37" s="197">
        <f t="shared" si="95"/>
        <v>0.1888012177174217</v>
      </c>
      <c r="AA37" s="197">
        <f t="shared" si="95"/>
        <v>0.2045929317278955</v>
      </c>
      <c r="AB37" s="197">
        <f t="shared" si="95"/>
        <v>0.1827312519297481</v>
      </c>
      <c r="AC37" s="197">
        <f t="shared" si="95"/>
        <v>0.15611616479274226</v>
      </c>
      <c r="AD37" s="197">
        <f t="shared" si="95"/>
        <v>9.0570812871948833E-2</v>
      </c>
      <c r="AE37" s="197">
        <f t="shared" si="95"/>
        <v>0.10433391101537066</v>
      </c>
      <c r="AF37" s="197">
        <f t="shared" si="95"/>
        <v>0.16569823951503623</v>
      </c>
      <c r="AG37" s="197">
        <f t="shared" si="95"/>
        <v>6.3149571435767424E-2</v>
      </c>
      <c r="AH37" s="197">
        <f t="shared" si="95"/>
        <v>0.19370669210487962</v>
      </c>
      <c r="AI37" s="197">
        <f t="shared" si="95"/>
        <v>6.0690309782799171E-2</v>
      </c>
      <c r="AJ37" s="197">
        <f t="shared" si="95"/>
        <v>5.6296834967902859E-2</v>
      </c>
      <c r="AK37" s="197">
        <f t="shared" si="95"/>
        <v>0.16863903319001181</v>
      </c>
      <c r="AL37" s="197">
        <f t="shared" si="95"/>
        <v>0.14745846895831993</v>
      </c>
      <c r="AM37" s="197">
        <f t="shared" si="95"/>
        <v>0.1545319255241544</v>
      </c>
      <c r="AN37" s="197">
        <f t="shared" si="95"/>
        <v>0.15595670092453079</v>
      </c>
      <c r="AO37" s="197">
        <f t="shared" si="95"/>
        <v>0.15686601375286519</v>
      </c>
      <c r="AP37" s="197">
        <f t="shared" si="95"/>
        <v>2.2950998077386035E-2</v>
      </c>
    </row>
    <row r="38" spans="1:42" s="36" customFormat="1" ht="15" thickBot="1" x14ac:dyDescent="0.35">
      <c r="A38" s="274" t="s">
        <v>50</v>
      </c>
      <c r="B38" s="277">
        <f t="shared" si="85"/>
        <v>1</v>
      </c>
      <c r="C38" s="277">
        <f t="shared" ref="C38:AP38" si="96">+C18/C$18</f>
        <v>1</v>
      </c>
      <c r="D38" s="277">
        <f t="shared" si="96"/>
        <v>1</v>
      </c>
      <c r="E38" s="277">
        <f t="shared" si="96"/>
        <v>1</v>
      </c>
      <c r="F38" s="277">
        <f t="shared" si="96"/>
        <v>1</v>
      </c>
      <c r="G38" s="277">
        <f t="shared" si="96"/>
        <v>1</v>
      </c>
      <c r="H38" s="277">
        <f t="shared" si="96"/>
        <v>1</v>
      </c>
      <c r="I38" s="277">
        <f t="shared" si="96"/>
        <v>1</v>
      </c>
      <c r="J38" s="277">
        <f t="shared" si="96"/>
        <v>1</v>
      </c>
      <c r="K38" s="277">
        <f t="shared" si="96"/>
        <v>1</v>
      </c>
      <c r="L38" s="277">
        <f t="shared" si="96"/>
        <v>1</v>
      </c>
      <c r="M38" s="277">
        <f t="shared" si="96"/>
        <v>1</v>
      </c>
      <c r="N38" s="277">
        <f t="shared" si="96"/>
        <v>1</v>
      </c>
      <c r="O38" s="277">
        <f t="shared" si="96"/>
        <v>1</v>
      </c>
      <c r="P38" s="277">
        <f t="shared" si="96"/>
        <v>1</v>
      </c>
      <c r="Q38" s="277">
        <f t="shared" si="96"/>
        <v>1</v>
      </c>
      <c r="R38" s="277">
        <f t="shared" si="96"/>
        <v>1</v>
      </c>
      <c r="S38" s="277">
        <f t="shared" si="96"/>
        <v>1</v>
      </c>
      <c r="T38" s="277">
        <f t="shared" si="96"/>
        <v>1</v>
      </c>
      <c r="U38" s="277">
        <f t="shared" si="96"/>
        <v>1</v>
      </c>
      <c r="V38" s="277">
        <f t="shared" si="96"/>
        <v>1</v>
      </c>
      <c r="W38" s="277">
        <f t="shared" si="96"/>
        <v>1</v>
      </c>
      <c r="X38" s="277">
        <f t="shared" si="96"/>
        <v>1</v>
      </c>
      <c r="Y38" s="277">
        <f t="shared" si="96"/>
        <v>1</v>
      </c>
      <c r="Z38" s="277">
        <f t="shared" si="96"/>
        <v>1</v>
      </c>
      <c r="AA38" s="277">
        <f t="shared" si="96"/>
        <v>1</v>
      </c>
      <c r="AB38" s="277">
        <f t="shared" si="96"/>
        <v>1</v>
      </c>
      <c r="AC38" s="277">
        <f t="shared" si="96"/>
        <v>1</v>
      </c>
      <c r="AD38" s="277">
        <f t="shared" si="96"/>
        <v>1</v>
      </c>
      <c r="AE38" s="277">
        <f t="shared" si="96"/>
        <v>1</v>
      </c>
      <c r="AF38" s="277">
        <f t="shared" si="96"/>
        <v>1</v>
      </c>
      <c r="AG38" s="277">
        <f t="shared" si="96"/>
        <v>1</v>
      </c>
      <c r="AH38" s="277">
        <f t="shared" si="96"/>
        <v>1</v>
      </c>
      <c r="AI38" s="277">
        <f t="shared" si="96"/>
        <v>1</v>
      </c>
      <c r="AJ38" s="277">
        <f t="shared" si="96"/>
        <v>1</v>
      </c>
      <c r="AK38" s="277">
        <f t="shared" si="96"/>
        <v>1</v>
      </c>
      <c r="AL38" s="277">
        <f t="shared" si="96"/>
        <v>1</v>
      </c>
      <c r="AM38" s="277">
        <f t="shared" si="96"/>
        <v>1</v>
      </c>
      <c r="AN38" s="277">
        <f t="shared" si="96"/>
        <v>1</v>
      </c>
      <c r="AO38" s="277">
        <f t="shared" si="96"/>
        <v>1</v>
      </c>
      <c r="AP38" s="277">
        <f t="shared" si="96"/>
        <v>1</v>
      </c>
    </row>
    <row r="39" spans="1:42" s="31" customFormat="1" x14ac:dyDescent="0.3"/>
    <row r="40" spans="1:42" x14ac:dyDescent="0.3">
      <c r="A40" s="364" t="s">
        <v>250</v>
      </c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</row>
    <row r="41" spans="1:42" ht="11.4" customHeight="1" x14ac:dyDescent="0.3">
      <c r="A41" s="69" t="s">
        <v>219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</row>
    <row r="42" spans="1:42" ht="14.4" customHeight="1" x14ac:dyDescent="0.3">
      <c r="A42" s="70" t="s">
        <v>511</v>
      </c>
      <c r="B42" s="69"/>
      <c r="C42" s="69"/>
      <c r="D42" s="69"/>
      <c r="E42" s="69"/>
      <c r="F42" s="69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</row>
    <row r="43" spans="1:42" x14ac:dyDescent="0.3">
      <c r="A43" s="83"/>
    </row>
  </sheetData>
  <sortState ref="A5:S118">
    <sortCondition ref="C5:C118"/>
  </sortState>
  <mergeCells count="2">
    <mergeCell ref="A40:AK40"/>
    <mergeCell ref="A23:AO23"/>
  </mergeCells>
  <hyperlinks>
    <hyperlink ref="A1:AK1" location="CONTENIDO!A1" display="EMPRESAS DE TRANSPORTE AÉREO - AEROTAXIS - COSTOS DE OPERACIÓN   -  I SEMESTRE DE 2011  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28" sqref="B28"/>
    </sheetView>
  </sheetViews>
  <sheetFormatPr baseColWidth="10" defaultColWidth="10.90625" defaultRowHeight="14.4" x14ac:dyDescent="0.3"/>
  <cols>
    <col min="1" max="1" width="32.453125" style="33" customWidth="1"/>
    <col min="2" max="5" width="8.81640625" style="33" customWidth="1"/>
    <col min="6" max="6" width="8.81640625" style="5" customWidth="1"/>
    <col min="7" max="16384" width="10.90625" style="5"/>
  </cols>
  <sheetData>
    <row r="1" spans="1:6" ht="25.95" customHeight="1" thickBot="1" x14ac:dyDescent="0.35">
      <c r="A1" s="369" t="s">
        <v>503</v>
      </c>
      <c r="B1" s="370"/>
      <c r="C1" s="370"/>
      <c r="D1" s="370"/>
      <c r="E1" s="370"/>
      <c r="F1" s="370"/>
    </row>
    <row r="2" spans="1:6" ht="28.2" thickBot="1" x14ac:dyDescent="0.35">
      <c r="A2" s="278" t="s">
        <v>539</v>
      </c>
      <c r="B2" s="279" t="s">
        <v>536</v>
      </c>
      <c r="C2" s="279" t="s">
        <v>537</v>
      </c>
      <c r="D2" s="279" t="s">
        <v>538</v>
      </c>
      <c r="E2" s="279" t="s">
        <v>227</v>
      </c>
      <c r="F2" s="280" t="s">
        <v>229</v>
      </c>
    </row>
    <row r="3" spans="1:6" ht="15" thickBot="1" x14ac:dyDescent="0.35">
      <c r="A3" s="281" t="s">
        <v>0</v>
      </c>
      <c r="B3" s="282" t="s">
        <v>3</v>
      </c>
      <c r="C3" s="282" t="s">
        <v>25</v>
      </c>
      <c r="D3" s="282" t="s">
        <v>26</v>
      </c>
      <c r="E3" s="282" t="s">
        <v>36</v>
      </c>
      <c r="F3" s="283" t="s">
        <v>178</v>
      </c>
    </row>
    <row r="4" spans="1:6" x14ac:dyDescent="0.3">
      <c r="A4" s="17" t="s">
        <v>71</v>
      </c>
      <c r="B4" s="239">
        <v>540856</v>
      </c>
      <c r="C4" s="239">
        <v>241063.33333333334</v>
      </c>
      <c r="D4" s="239">
        <v>426825</v>
      </c>
      <c r="E4" s="239">
        <v>63527</v>
      </c>
      <c r="F4" s="240">
        <v>3979714</v>
      </c>
    </row>
    <row r="5" spans="1:6" x14ac:dyDescent="0.3">
      <c r="A5" s="29" t="s">
        <v>53</v>
      </c>
      <c r="B5" s="234">
        <v>66026.666666666672</v>
      </c>
      <c r="C5" s="234">
        <v>66197</v>
      </c>
      <c r="D5" s="234">
        <v>224035.5</v>
      </c>
      <c r="E5" s="234">
        <v>0</v>
      </c>
      <c r="F5" s="241">
        <v>174952</v>
      </c>
    </row>
    <row r="6" spans="1:6" x14ac:dyDescent="0.3">
      <c r="A6" s="29" t="s">
        <v>54</v>
      </c>
      <c r="B6" s="234">
        <v>89422</v>
      </c>
      <c r="C6" s="234">
        <v>18080.666666666668</v>
      </c>
      <c r="D6" s="234">
        <v>35721.5</v>
      </c>
      <c r="E6" s="234">
        <v>0</v>
      </c>
      <c r="F6" s="241">
        <v>129452</v>
      </c>
    </row>
    <row r="7" spans="1:6" x14ac:dyDescent="0.3">
      <c r="A7" s="29" t="s">
        <v>55</v>
      </c>
      <c r="B7" s="234">
        <v>351955.33333333331</v>
      </c>
      <c r="C7" s="234">
        <v>191640.33333333334</v>
      </c>
      <c r="D7" s="234">
        <v>391437.5</v>
      </c>
      <c r="E7" s="234">
        <v>0</v>
      </c>
      <c r="F7" s="241">
        <v>372673</v>
      </c>
    </row>
    <row r="8" spans="1:6" x14ac:dyDescent="0.3">
      <c r="A8" s="29" t="s">
        <v>56</v>
      </c>
      <c r="B8" s="234">
        <v>0</v>
      </c>
      <c r="C8" s="234">
        <v>20198.333333333332</v>
      </c>
      <c r="D8" s="234">
        <v>0</v>
      </c>
      <c r="E8" s="234">
        <v>0</v>
      </c>
      <c r="F8" s="241">
        <v>0</v>
      </c>
    </row>
    <row r="9" spans="1:6" x14ac:dyDescent="0.3">
      <c r="A9" s="29" t="s">
        <v>57</v>
      </c>
      <c r="B9" s="234">
        <v>620851.33333333337</v>
      </c>
      <c r="C9" s="234">
        <v>107092.66666666667</v>
      </c>
      <c r="D9" s="234">
        <v>242185</v>
      </c>
      <c r="E9" s="234">
        <v>334391</v>
      </c>
      <c r="F9" s="241">
        <v>1837395</v>
      </c>
    </row>
    <row r="10" spans="1:6" x14ac:dyDescent="0.3">
      <c r="A10" s="29" t="s">
        <v>58</v>
      </c>
      <c r="B10" s="234">
        <v>29298.666666666668</v>
      </c>
      <c r="C10" s="234">
        <v>40714</v>
      </c>
      <c r="D10" s="234">
        <v>4772</v>
      </c>
      <c r="E10" s="234">
        <v>0</v>
      </c>
      <c r="F10" s="241">
        <v>1473892</v>
      </c>
    </row>
    <row r="11" spans="1:6" ht="15" thickBot="1" x14ac:dyDescent="0.35">
      <c r="A11" s="39" t="s">
        <v>59</v>
      </c>
      <c r="B11" s="235">
        <v>354537</v>
      </c>
      <c r="C11" s="235">
        <v>0</v>
      </c>
      <c r="D11" s="235">
        <v>0</v>
      </c>
      <c r="E11" s="235">
        <v>0</v>
      </c>
      <c r="F11" s="242">
        <v>0</v>
      </c>
    </row>
    <row r="12" spans="1:6" ht="15" thickBot="1" x14ac:dyDescent="0.35">
      <c r="A12" s="195" t="s">
        <v>63</v>
      </c>
      <c r="B12" s="237">
        <f>SUM(B4:B11)</f>
        <v>2052947.0000000002</v>
      </c>
      <c r="C12" s="237">
        <f t="shared" ref="C12" si="0">SUM(C4:C11)</f>
        <v>684986.33333333337</v>
      </c>
      <c r="D12" s="237">
        <f t="shared" ref="D12" si="1">SUM(D4:D11)</f>
        <v>1324976.5</v>
      </c>
      <c r="E12" s="237">
        <f t="shared" ref="E12" si="2">SUM(E4:E11)</f>
        <v>397918</v>
      </c>
      <c r="F12" s="238">
        <f t="shared" ref="F12" si="3">SUM(F4:F11)</f>
        <v>7968078</v>
      </c>
    </row>
    <row r="13" spans="1:6" x14ac:dyDescent="0.3">
      <c r="A13" s="18" t="s">
        <v>60</v>
      </c>
      <c r="B13" s="236">
        <v>148900.33333333334</v>
      </c>
      <c r="C13" s="236">
        <v>87122.333333333328</v>
      </c>
      <c r="D13" s="236">
        <v>484769</v>
      </c>
      <c r="E13" s="236">
        <v>106150</v>
      </c>
      <c r="F13" s="243">
        <v>2430022</v>
      </c>
    </row>
    <row r="14" spans="1:6" x14ac:dyDescent="0.3">
      <c r="A14" s="29" t="s">
        <v>61</v>
      </c>
      <c r="B14" s="234">
        <v>1169.6666666666667</v>
      </c>
      <c r="C14" s="234">
        <v>0</v>
      </c>
      <c r="D14" s="234">
        <v>0</v>
      </c>
      <c r="E14" s="234">
        <v>0</v>
      </c>
      <c r="F14" s="241">
        <v>0</v>
      </c>
    </row>
    <row r="15" spans="1:6" ht="15" thickBot="1" x14ac:dyDescent="0.35">
      <c r="A15" s="39" t="s">
        <v>62</v>
      </c>
      <c r="B15" s="235">
        <v>103303.33333333333</v>
      </c>
      <c r="C15" s="235">
        <v>495.33333333333331</v>
      </c>
      <c r="D15" s="235">
        <v>642755</v>
      </c>
      <c r="E15" s="235">
        <v>3059</v>
      </c>
      <c r="F15" s="242">
        <v>0</v>
      </c>
    </row>
    <row r="16" spans="1:6" ht="15" thickBot="1" x14ac:dyDescent="0.35">
      <c r="A16" s="153" t="s">
        <v>64</v>
      </c>
      <c r="B16" s="237">
        <f>SUM(B13:B15)</f>
        <v>253373.33333333331</v>
      </c>
      <c r="C16" s="237">
        <f t="shared" ref="C16" si="4">SUM(C13:C15)</f>
        <v>87617.666666666657</v>
      </c>
      <c r="D16" s="237">
        <f t="shared" ref="D16" si="5">SUM(D13:D15)</f>
        <v>1127524</v>
      </c>
      <c r="E16" s="237">
        <f t="shared" ref="E16" si="6">SUM(E13:E15)</f>
        <v>109209</v>
      </c>
      <c r="F16" s="238">
        <f t="shared" ref="F16" si="7">SUM(F13:F15)</f>
        <v>2430022</v>
      </c>
    </row>
    <row r="17" spans="1:6" ht="15" thickBot="1" x14ac:dyDescent="0.35">
      <c r="A17" s="274" t="s">
        <v>50</v>
      </c>
      <c r="B17" s="275">
        <f>+B12+B16</f>
        <v>2306320.3333333335</v>
      </c>
      <c r="C17" s="275">
        <f t="shared" ref="C17" si="8">+C12+C16</f>
        <v>772604</v>
      </c>
      <c r="D17" s="275">
        <f t="shared" ref="D17" si="9">+D12+D16</f>
        <v>2452500.5</v>
      </c>
      <c r="E17" s="275">
        <f t="shared" ref="E17" si="10">+E12+E16</f>
        <v>507127</v>
      </c>
      <c r="F17" s="276">
        <f t="shared" ref="F17" si="11">+F12+F16</f>
        <v>10398100</v>
      </c>
    </row>
    <row r="18" spans="1:6" x14ac:dyDescent="0.3">
      <c r="A18" s="18" t="s">
        <v>220</v>
      </c>
      <c r="B18" s="236">
        <v>898</v>
      </c>
      <c r="C18" s="236">
        <v>409</v>
      </c>
      <c r="D18" s="236">
        <v>248</v>
      </c>
      <c r="E18" s="236">
        <v>59</v>
      </c>
      <c r="F18" s="243">
        <v>197</v>
      </c>
    </row>
    <row r="19" spans="1:6" x14ac:dyDescent="0.3">
      <c r="A19" s="29" t="s">
        <v>221</v>
      </c>
      <c r="B19" s="234">
        <v>552</v>
      </c>
      <c r="C19" s="234">
        <v>203</v>
      </c>
      <c r="D19" s="234">
        <v>133</v>
      </c>
      <c r="E19" s="234">
        <v>58</v>
      </c>
      <c r="F19" s="241">
        <v>133</v>
      </c>
    </row>
    <row r="20" spans="1:6" ht="15" thickBot="1" x14ac:dyDescent="0.35">
      <c r="A20" s="79" t="s">
        <v>222</v>
      </c>
      <c r="B20" s="244">
        <v>7</v>
      </c>
      <c r="C20" s="244">
        <v>5</v>
      </c>
      <c r="D20" s="244">
        <v>2</v>
      </c>
      <c r="E20" s="244">
        <v>4</v>
      </c>
      <c r="F20" s="245">
        <v>1</v>
      </c>
    </row>
    <row r="21" spans="1:6" ht="15" thickBot="1" x14ac:dyDescent="0.35"/>
    <row r="22" spans="1:6" ht="15" thickBot="1" x14ac:dyDescent="0.35">
      <c r="A22" s="341" t="s">
        <v>66</v>
      </c>
      <c r="B22" s="342"/>
      <c r="C22" s="342"/>
      <c r="D22" s="342"/>
      <c r="E22" s="342"/>
      <c r="F22" s="343"/>
    </row>
    <row r="23" spans="1:6" ht="15.75" thickBot="1" x14ac:dyDescent="0.3">
      <c r="A23" s="5"/>
      <c r="B23" s="5"/>
      <c r="C23" s="5"/>
      <c r="D23" s="5"/>
      <c r="E23" s="5"/>
    </row>
    <row r="24" spans="1:6" x14ac:dyDescent="0.3">
      <c r="A24" s="17" t="s">
        <v>51</v>
      </c>
      <c r="B24" s="40">
        <f>+B4/B$17</f>
        <v>0.23451035495069272</v>
      </c>
      <c r="C24" s="40">
        <f t="shared" ref="C24:F24" si="12">+C4/C$17</f>
        <v>0.31201408914959455</v>
      </c>
      <c r="D24" s="40">
        <f t="shared" si="12"/>
        <v>0.17403666176622595</v>
      </c>
      <c r="E24" s="40">
        <f t="shared" si="12"/>
        <v>0.12526842388592996</v>
      </c>
      <c r="F24" s="40">
        <f t="shared" si="12"/>
        <v>0.38273473038343542</v>
      </c>
    </row>
    <row r="25" spans="1:6" ht="15" x14ac:dyDescent="0.25">
      <c r="A25" s="29" t="s">
        <v>53</v>
      </c>
      <c r="B25" s="28">
        <f t="shared" ref="B25:F31" si="13">+B5/B$17</f>
        <v>2.8628575880106855E-2</v>
      </c>
      <c r="C25" s="28">
        <f t="shared" si="13"/>
        <v>8.5680374422084274E-2</v>
      </c>
      <c r="D25" s="28">
        <f t="shared" si="13"/>
        <v>9.1349828470982983E-2</v>
      </c>
      <c r="E25" s="28">
        <f t="shared" si="13"/>
        <v>0</v>
      </c>
      <c r="F25" s="28">
        <f t="shared" si="13"/>
        <v>1.6825381560092709E-2</v>
      </c>
    </row>
    <row r="26" spans="1:6" x14ac:dyDescent="0.3">
      <c r="A26" s="29" t="s">
        <v>54</v>
      </c>
      <c r="B26" s="28">
        <f t="shared" si="13"/>
        <v>3.8772584496429445E-2</v>
      </c>
      <c r="C26" s="28">
        <f t="shared" si="13"/>
        <v>2.3402243150005265E-2</v>
      </c>
      <c r="D26" s="28">
        <f t="shared" si="13"/>
        <v>1.4565338518789293E-2</v>
      </c>
      <c r="E26" s="28">
        <f t="shared" si="13"/>
        <v>0</v>
      </c>
      <c r="F26" s="28">
        <f t="shared" si="13"/>
        <v>1.2449582135197777E-2</v>
      </c>
    </row>
    <row r="27" spans="1:6" ht="15" x14ac:dyDescent="0.25">
      <c r="A27" s="29" t="s">
        <v>55</v>
      </c>
      <c r="B27" s="28">
        <f t="shared" si="13"/>
        <v>0.1526047046659173</v>
      </c>
      <c r="C27" s="28">
        <f t="shared" si="13"/>
        <v>0.2480447076812097</v>
      </c>
      <c r="D27" s="28">
        <f t="shared" si="13"/>
        <v>0.15960751078338209</v>
      </c>
      <c r="E27" s="28">
        <f t="shared" si="13"/>
        <v>0</v>
      </c>
      <c r="F27" s="28">
        <f t="shared" si="13"/>
        <v>3.584049008953559E-2</v>
      </c>
    </row>
    <row r="28" spans="1:6" ht="15" x14ac:dyDescent="0.25">
      <c r="A28" s="29" t="s">
        <v>56</v>
      </c>
      <c r="B28" s="28">
        <f t="shared" si="13"/>
        <v>0</v>
      </c>
      <c r="C28" s="28">
        <f t="shared" si="13"/>
        <v>2.6143190215599882E-2</v>
      </c>
      <c r="D28" s="28">
        <f t="shared" si="13"/>
        <v>0</v>
      </c>
      <c r="E28" s="28">
        <f t="shared" si="13"/>
        <v>0</v>
      </c>
      <c r="F28" s="28">
        <f t="shared" si="13"/>
        <v>0</v>
      </c>
    </row>
    <row r="29" spans="1:6" ht="15" x14ac:dyDescent="0.25">
      <c r="A29" s="29" t="s">
        <v>67</v>
      </c>
      <c r="B29" s="28">
        <f t="shared" si="13"/>
        <v>0.2691956205563234</v>
      </c>
      <c r="C29" s="28">
        <f t="shared" si="13"/>
        <v>0.13861262259406718</v>
      </c>
      <c r="D29" s="28">
        <f t="shared" si="13"/>
        <v>9.8750234709432269E-2</v>
      </c>
      <c r="E29" s="28">
        <f t="shared" si="13"/>
        <v>0.65938315254364288</v>
      </c>
      <c r="F29" s="28">
        <f t="shared" si="13"/>
        <v>0.17670487877593022</v>
      </c>
    </row>
    <row r="30" spans="1:6" x14ac:dyDescent="0.3">
      <c r="A30" s="29" t="s">
        <v>58</v>
      </c>
      <c r="B30" s="28">
        <f t="shared" si="13"/>
        <v>1.2703641486055493E-2</v>
      </c>
      <c r="C30" s="28">
        <f t="shared" si="13"/>
        <v>5.2697112621731185E-2</v>
      </c>
      <c r="D30" s="28">
        <f t="shared" si="13"/>
        <v>1.9457692261428694E-3</v>
      </c>
      <c r="E30" s="28">
        <f t="shared" si="13"/>
        <v>0</v>
      </c>
      <c r="F30" s="28">
        <f t="shared" si="13"/>
        <v>0.14174628057048885</v>
      </c>
    </row>
    <row r="31" spans="1:6" ht="15" thickBot="1" x14ac:dyDescent="0.35">
      <c r="A31" s="29" t="s">
        <v>59</v>
      </c>
      <c r="B31" s="28">
        <f t="shared" si="13"/>
        <v>0.15372409238901621</v>
      </c>
      <c r="C31" s="28">
        <f t="shared" si="13"/>
        <v>0</v>
      </c>
      <c r="D31" s="28">
        <f t="shared" si="13"/>
        <v>0</v>
      </c>
      <c r="E31" s="28">
        <f t="shared" si="13"/>
        <v>0</v>
      </c>
      <c r="F31" s="28">
        <f t="shared" si="13"/>
        <v>0</v>
      </c>
    </row>
    <row r="32" spans="1:6" ht="15" thickBot="1" x14ac:dyDescent="0.35">
      <c r="A32" s="195" t="s">
        <v>63</v>
      </c>
      <c r="B32" s="247">
        <f t="shared" ref="B32:B37" si="14">+B12/B$17</f>
        <v>0.8901395744245415</v>
      </c>
      <c r="C32" s="247">
        <f t="shared" ref="C32:F32" si="15">+C12/C$17</f>
        <v>0.88659433983429203</v>
      </c>
      <c r="D32" s="247">
        <f t="shared" si="15"/>
        <v>0.54025534347495541</v>
      </c>
      <c r="E32" s="247">
        <f t="shared" si="15"/>
        <v>0.78465157642957284</v>
      </c>
      <c r="F32" s="247">
        <f t="shared" si="15"/>
        <v>0.7663013435146806</v>
      </c>
    </row>
    <row r="33" spans="1:6" x14ac:dyDescent="0.3">
      <c r="A33" s="29" t="s">
        <v>60</v>
      </c>
      <c r="B33" s="28">
        <f t="shared" si="14"/>
        <v>6.456186123899238E-2</v>
      </c>
      <c r="C33" s="28">
        <f t="shared" ref="C33:F33" si="16">+C13/C$17</f>
        <v>0.11276453828006758</v>
      </c>
      <c r="D33" s="28">
        <f t="shared" si="16"/>
        <v>0.1976631605171946</v>
      </c>
      <c r="E33" s="28">
        <f t="shared" si="16"/>
        <v>0.20931640397770185</v>
      </c>
      <c r="F33" s="28">
        <f t="shared" si="16"/>
        <v>0.23369865648531943</v>
      </c>
    </row>
    <row r="34" spans="1:6" x14ac:dyDescent="0.3">
      <c r="A34" s="29" t="s">
        <v>61</v>
      </c>
      <c r="B34" s="28">
        <f t="shared" si="14"/>
        <v>5.0715707170484123E-4</v>
      </c>
      <c r="C34" s="28">
        <f t="shared" ref="C34:F34" si="17">+C14/C$17</f>
        <v>0</v>
      </c>
      <c r="D34" s="28">
        <f t="shared" si="17"/>
        <v>0</v>
      </c>
      <c r="E34" s="28">
        <f t="shared" si="17"/>
        <v>0</v>
      </c>
      <c r="F34" s="28">
        <f t="shared" si="17"/>
        <v>0</v>
      </c>
    </row>
    <row r="35" spans="1:6" ht="15" thickBot="1" x14ac:dyDescent="0.35">
      <c r="A35" s="29" t="s">
        <v>62</v>
      </c>
      <c r="B35" s="28">
        <f t="shared" si="14"/>
        <v>4.4791407264761281E-2</v>
      </c>
      <c r="C35" s="28">
        <f t="shared" ref="C35:F35" si="18">+C15/C$17</f>
        <v>6.411218856404229E-4</v>
      </c>
      <c r="D35" s="28">
        <f t="shared" si="18"/>
        <v>0.26208149600784997</v>
      </c>
      <c r="E35" s="28">
        <f t="shared" si="18"/>
        <v>6.0320195927252938E-3</v>
      </c>
      <c r="F35" s="28">
        <f t="shared" si="18"/>
        <v>0</v>
      </c>
    </row>
    <row r="36" spans="1:6" ht="15" thickBot="1" x14ac:dyDescent="0.35">
      <c r="A36" s="153" t="s">
        <v>64</v>
      </c>
      <c r="B36" s="248">
        <f t="shared" si="14"/>
        <v>0.1098604255754585</v>
      </c>
      <c r="C36" s="248">
        <f t="shared" ref="C36:F36" si="19">+C16/C$17</f>
        <v>0.11340566016570799</v>
      </c>
      <c r="D36" s="248">
        <f t="shared" si="19"/>
        <v>0.45974465652504454</v>
      </c>
      <c r="E36" s="248">
        <f t="shared" si="19"/>
        <v>0.21534842357042713</v>
      </c>
      <c r="F36" s="248">
        <f t="shared" si="19"/>
        <v>0.23369865648531943</v>
      </c>
    </row>
    <row r="37" spans="1:6" ht="15" thickBot="1" x14ac:dyDescent="0.35">
      <c r="A37" s="232" t="s">
        <v>50</v>
      </c>
      <c r="B37" s="233">
        <f t="shared" si="14"/>
        <v>1</v>
      </c>
      <c r="C37" s="233">
        <f t="shared" ref="C37:F37" si="20">+C17/C$17</f>
        <v>1</v>
      </c>
      <c r="D37" s="233">
        <f t="shared" si="20"/>
        <v>1</v>
      </c>
      <c r="E37" s="233">
        <f t="shared" si="20"/>
        <v>1</v>
      </c>
      <c r="F37" s="233">
        <f t="shared" si="20"/>
        <v>1</v>
      </c>
    </row>
    <row r="38" spans="1:6" x14ac:dyDescent="0.3">
      <c r="A38" s="69" t="s">
        <v>230</v>
      </c>
      <c r="B38" s="69"/>
      <c r="C38" s="69"/>
      <c r="D38" s="69"/>
      <c r="E38" s="69"/>
    </row>
    <row r="39" spans="1:6" x14ac:dyDescent="0.3">
      <c r="A39" s="69" t="s">
        <v>147</v>
      </c>
      <c r="B39" s="69"/>
      <c r="C39" s="69"/>
      <c r="D39" s="69"/>
      <c r="E39" s="69"/>
    </row>
    <row r="40" spans="1:6" x14ac:dyDescent="0.3">
      <c r="A40" s="32" t="s">
        <v>511</v>
      </c>
      <c r="B40" s="69"/>
      <c r="C40" s="69"/>
      <c r="D40" s="69"/>
      <c r="E40" s="69"/>
    </row>
  </sheetData>
  <mergeCells count="2">
    <mergeCell ref="A22:F22"/>
    <mergeCell ref="A1:F1"/>
  </mergeCells>
  <hyperlinks>
    <hyperlink ref="A1:E1" location="CONTENIDO!A1" display="CONTENIDO!A1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3" workbookViewId="0">
      <selection activeCell="E34" sqref="E34"/>
    </sheetView>
  </sheetViews>
  <sheetFormatPr baseColWidth="10" defaultColWidth="10.90625" defaultRowHeight="14.4" x14ac:dyDescent="0.3"/>
  <cols>
    <col min="1" max="1" width="32.453125" style="33" customWidth="1"/>
    <col min="2" max="2" width="9.453125" style="33" customWidth="1"/>
    <col min="3" max="3" width="11.90625" style="33" customWidth="1"/>
    <col min="4" max="4" width="9.7265625" style="33" customWidth="1"/>
    <col min="5" max="5" width="12.26953125" style="33" customWidth="1"/>
    <col min="6" max="6" width="9.26953125" style="33" customWidth="1"/>
    <col min="7" max="16384" width="10.90625" style="5"/>
  </cols>
  <sheetData>
    <row r="1" spans="1:9" x14ac:dyDescent="0.3">
      <c r="A1" s="371" t="s">
        <v>79</v>
      </c>
      <c r="B1" s="372"/>
      <c r="C1" s="372"/>
      <c r="D1" s="372"/>
      <c r="E1" s="372"/>
      <c r="F1" s="372"/>
      <c r="G1" s="372"/>
      <c r="H1" s="372"/>
      <c r="I1" s="372"/>
    </row>
    <row r="2" spans="1:9" ht="15" thickBot="1" x14ac:dyDescent="0.35">
      <c r="A2" s="373" t="s">
        <v>512</v>
      </c>
      <c r="B2" s="374"/>
      <c r="C2" s="374"/>
      <c r="D2" s="374"/>
      <c r="E2" s="374"/>
      <c r="F2" s="374"/>
      <c r="G2" s="374"/>
      <c r="H2" s="374"/>
      <c r="I2" s="374"/>
    </row>
    <row r="3" spans="1:9" ht="97.2" thickBot="1" x14ac:dyDescent="0.35">
      <c r="A3" s="287" t="s">
        <v>194</v>
      </c>
      <c r="B3" s="288" t="s">
        <v>266</v>
      </c>
      <c r="C3" s="288" t="s">
        <v>299</v>
      </c>
      <c r="D3" s="288" t="s">
        <v>301</v>
      </c>
      <c r="E3" s="288" t="s">
        <v>540</v>
      </c>
      <c r="F3" s="288" t="s">
        <v>301</v>
      </c>
      <c r="G3" s="288" t="s">
        <v>541</v>
      </c>
      <c r="H3" s="288" t="s">
        <v>433</v>
      </c>
      <c r="I3" s="288" t="s">
        <v>380</v>
      </c>
    </row>
    <row r="4" spans="1:9" ht="15" thickBot="1" x14ac:dyDescent="0.35">
      <c r="A4" s="290" t="s">
        <v>190</v>
      </c>
      <c r="B4" s="291" t="s">
        <v>265</v>
      </c>
      <c r="C4" s="291" t="s">
        <v>165</v>
      </c>
      <c r="D4" s="291" t="s">
        <v>300</v>
      </c>
      <c r="E4" s="291" t="s">
        <v>20</v>
      </c>
      <c r="F4" s="291" t="s">
        <v>135</v>
      </c>
      <c r="G4" s="291" t="s">
        <v>27</v>
      </c>
      <c r="H4" s="291" t="s">
        <v>28</v>
      </c>
      <c r="I4" s="291" t="s">
        <v>163</v>
      </c>
    </row>
    <row r="5" spans="1:9" x14ac:dyDescent="0.3">
      <c r="A5" s="17" t="s">
        <v>51</v>
      </c>
      <c r="B5" s="239">
        <v>73206</v>
      </c>
      <c r="C5" s="239">
        <v>116135</v>
      </c>
      <c r="D5" s="239">
        <v>495217</v>
      </c>
      <c r="E5" s="239">
        <v>228251.23809523811</v>
      </c>
      <c r="F5" s="239">
        <v>888063</v>
      </c>
      <c r="G5" s="239">
        <v>196823</v>
      </c>
      <c r="H5" s="239">
        <v>382636</v>
      </c>
      <c r="I5" s="240">
        <v>300745</v>
      </c>
    </row>
    <row r="6" spans="1:9" x14ac:dyDescent="0.3">
      <c r="A6" s="29" t="s">
        <v>53</v>
      </c>
      <c r="B6" s="234">
        <v>0</v>
      </c>
      <c r="C6" s="234">
        <v>160200</v>
      </c>
      <c r="D6" s="234">
        <v>106039</v>
      </c>
      <c r="E6" s="234">
        <v>23778.190476190477</v>
      </c>
      <c r="F6" s="234">
        <v>157057</v>
      </c>
      <c r="G6" s="234">
        <v>15240.5</v>
      </c>
      <c r="H6" s="234">
        <v>10682</v>
      </c>
      <c r="I6" s="241">
        <v>316943</v>
      </c>
    </row>
    <row r="7" spans="1:9" x14ac:dyDescent="0.3">
      <c r="A7" s="29" t="s">
        <v>54</v>
      </c>
      <c r="B7" s="234">
        <v>0</v>
      </c>
      <c r="C7" s="234">
        <v>0</v>
      </c>
      <c r="D7" s="234">
        <v>40783</v>
      </c>
      <c r="E7" s="234">
        <v>274.8095238095238</v>
      </c>
      <c r="F7" s="234">
        <v>73023</v>
      </c>
      <c r="G7" s="234">
        <v>79.071428571428569</v>
      </c>
      <c r="H7" s="234">
        <v>5690</v>
      </c>
      <c r="I7" s="241">
        <v>0</v>
      </c>
    </row>
    <row r="8" spans="1:9" x14ac:dyDescent="0.3">
      <c r="A8" s="29" t="s">
        <v>55</v>
      </c>
      <c r="B8" s="234">
        <v>20019</v>
      </c>
      <c r="C8" s="234">
        <v>370672</v>
      </c>
      <c r="D8" s="234">
        <v>130889</v>
      </c>
      <c r="E8" s="234">
        <v>225293.95238095237</v>
      </c>
      <c r="F8" s="234">
        <v>146249</v>
      </c>
      <c r="G8" s="234">
        <v>195101.35714285713</v>
      </c>
      <c r="H8" s="234">
        <v>164740</v>
      </c>
      <c r="I8" s="241">
        <v>264984</v>
      </c>
    </row>
    <row r="9" spans="1:9" x14ac:dyDescent="0.3">
      <c r="A9" s="29" t="s">
        <v>57</v>
      </c>
      <c r="B9" s="234">
        <v>131925</v>
      </c>
      <c r="C9" s="234">
        <v>606120</v>
      </c>
      <c r="D9" s="234">
        <v>507548</v>
      </c>
      <c r="E9" s="234">
        <v>232179.61904761905</v>
      </c>
      <c r="F9" s="234">
        <v>709689</v>
      </c>
      <c r="G9" s="234">
        <v>194423.21428571429</v>
      </c>
      <c r="H9" s="234">
        <v>228125</v>
      </c>
      <c r="I9" s="241">
        <v>495755</v>
      </c>
    </row>
    <row r="10" spans="1:9" x14ac:dyDescent="0.3">
      <c r="A10" s="29" t="s">
        <v>73</v>
      </c>
      <c r="B10" s="234">
        <v>16334</v>
      </c>
      <c r="C10" s="234">
        <v>121180</v>
      </c>
      <c r="D10" s="234">
        <v>0</v>
      </c>
      <c r="E10" s="234">
        <v>40172.714285714283</v>
      </c>
      <c r="F10" s="234">
        <v>45713</v>
      </c>
      <c r="G10" s="234">
        <v>18315.642857142859</v>
      </c>
      <c r="H10" s="234">
        <v>185640</v>
      </c>
      <c r="I10" s="241">
        <v>260524</v>
      </c>
    </row>
    <row r="11" spans="1:9" ht="15" thickBot="1" x14ac:dyDescent="0.35">
      <c r="A11" s="39" t="s">
        <v>59</v>
      </c>
      <c r="B11" s="235">
        <v>21600</v>
      </c>
      <c r="C11" s="235">
        <v>0</v>
      </c>
      <c r="D11" s="235">
        <v>1100830</v>
      </c>
      <c r="E11" s="235">
        <v>11104.857142857143</v>
      </c>
      <c r="F11" s="235">
        <v>1630464</v>
      </c>
      <c r="G11" s="235">
        <v>15892.285714285714</v>
      </c>
      <c r="H11" s="235">
        <v>0</v>
      </c>
      <c r="I11" s="242">
        <v>166410</v>
      </c>
    </row>
    <row r="12" spans="1:9" ht="15" thickBot="1" x14ac:dyDescent="0.35">
      <c r="A12" s="218" t="s">
        <v>63</v>
      </c>
      <c r="B12" s="252">
        <f>SUM(B5:B11)</f>
        <v>263084</v>
      </c>
      <c r="C12" s="252">
        <f>SUM(C5:C11)</f>
        <v>1374307</v>
      </c>
      <c r="D12" s="252">
        <f t="shared" ref="D12" si="0">SUM(D5:D11)</f>
        <v>2381306</v>
      </c>
      <c r="E12" s="252">
        <f t="shared" ref="E12" si="1">SUM(E5:E11)</f>
        <v>761055.38095238095</v>
      </c>
      <c r="F12" s="252">
        <f t="shared" ref="F12" si="2">SUM(F5:F11)</f>
        <v>3650258</v>
      </c>
      <c r="G12" s="252">
        <f t="shared" ref="G12" si="3">SUM(G5:G11)</f>
        <v>635875.07142857136</v>
      </c>
      <c r="H12" s="252">
        <f t="shared" ref="H12" si="4">SUM(H5:H11)</f>
        <v>977513</v>
      </c>
      <c r="I12" s="253">
        <f t="shared" ref="I12" si="5">SUM(I5:I11)</f>
        <v>1805361</v>
      </c>
    </row>
    <row r="13" spans="1:9" x14ac:dyDescent="0.3">
      <c r="A13" s="18" t="s">
        <v>60</v>
      </c>
      <c r="B13" s="236">
        <v>53673</v>
      </c>
      <c r="C13" s="236">
        <v>612180</v>
      </c>
      <c r="D13" s="236">
        <v>402666</v>
      </c>
      <c r="E13" s="236">
        <v>217440.19047619047</v>
      </c>
      <c r="F13" s="236">
        <v>596398</v>
      </c>
      <c r="G13" s="236">
        <v>145622.92857142858</v>
      </c>
      <c r="H13" s="236">
        <v>98762</v>
      </c>
      <c r="I13" s="243">
        <v>1029204</v>
      </c>
    </row>
    <row r="14" spans="1:9" x14ac:dyDescent="0.3">
      <c r="A14" s="29" t="s">
        <v>61</v>
      </c>
      <c r="B14" s="234">
        <v>0</v>
      </c>
      <c r="C14" s="234">
        <v>0</v>
      </c>
      <c r="D14" s="234">
        <v>0</v>
      </c>
      <c r="E14" s="234">
        <v>117379.85714285714</v>
      </c>
      <c r="F14" s="234">
        <v>0</v>
      </c>
      <c r="G14" s="234">
        <v>6330</v>
      </c>
      <c r="H14" s="234">
        <v>39820</v>
      </c>
      <c r="I14" s="241">
        <v>0</v>
      </c>
    </row>
    <row r="15" spans="1:9" ht="15" thickBot="1" x14ac:dyDescent="0.35">
      <c r="A15" s="39" t="s">
        <v>62</v>
      </c>
      <c r="B15" s="235">
        <v>9856</v>
      </c>
      <c r="C15" s="235">
        <v>44928</v>
      </c>
      <c r="D15" s="235">
        <v>49621</v>
      </c>
      <c r="E15" s="235">
        <v>14706.285714285714</v>
      </c>
      <c r="F15" s="235">
        <v>73494</v>
      </c>
      <c r="G15" s="235">
        <v>15919</v>
      </c>
      <c r="H15" s="235">
        <v>13000</v>
      </c>
      <c r="I15" s="242">
        <v>105754</v>
      </c>
    </row>
    <row r="16" spans="1:9" ht="15" thickBot="1" x14ac:dyDescent="0.35">
      <c r="A16" s="218" t="s">
        <v>64</v>
      </c>
      <c r="B16" s="252">
        <f>SUM(B13:B15)</f>
        <v>63529</v>
      </c>
      <c r="C16" s="252">
        <f t="shared" ref="C16" si="6">SUM(C13:C15)</f>
        <v>657108</v>
      </c>
      <c r="D16" s="252">
        <f t="shared" ref="D16" si="7">SUM(D13:D15)</f>
        <v>452287</v>
      </c>
      <c r="E16" s="252">
        <f t="shared" ref="E16" si="8">SUM(E13:E15)</f>
        <v>349526.33333333337</v>
      </c>
      <c r="F16" s="252">
        <f t="shared" ref="F16" si="9">SUM(F13:F15)</f>
        <v>669892</v>
      </c>
      <c r="G16" s="252">
        <f t="shared" ref="G16" si="10">SUM(G13:G15)</f>
        <v>167871.92857142858</v>
      </c>
      <c r="H16" s="252">
        <f t="shared" ref="H16" si="11">SUM(H13:H15)</f>
        <v>151582</v>
      </c>
      <c r="I16" s="253">
        <f t="shared" ref="I16" si="12">SUM(I13:I15)</f>
        <v>1134958</v>
      </c>
    </row>
    <row r="17" spans="1:9" ht="15" thickBot="1" x14ac:dyDescent="0.35">
      <c r="A17" s="289" t="s">
        <v>50</v>
      </c>
      <c r="B17" s="272">
        <f>+B12+B16</f>
        <v>326613</v>
      </c>
      <c r="C17" s="272">
        <f t="shared" ref="C17" si="13">+C12+C16</f>
        <v>2031415</v>
      </c>
      <c r="D17" s="272">
        <f t="shared" ref="D17" si="14">+D12+D16</f>
        <v>2833593</v>
      </c>
      <c r="E17" s="272">
        <f t="shared" ref="E17" si="15">+E12+E16</f>
        <v>1110581.7142857143</v>
      </c>
      <c r="F17" s="272">
        <f t="shared" ref="F17" si="16">+F12+F16</f>
        <v>4320150</v>
      </c>
      <c r="G17" s="272">
        <f t="shared" ref="G17" si="17">+G12+G16</f>
        <v>803747</v>
      </c>
      <c r="H17" s="272">
        <f t="shared" ref="H17" si="18">+H12+H16</f>
        <v>1129095</v>
      </c>
      <c r="I17" s="273">
        <f t="shared" ref="I17" si="19">+I12+I16</f>
        <v>2940319</v>
      </c>
    </row>
    <row r="18" spans="1:9" x14ac:dyDescent="0.3">
      <c r="A18" s="18" t="s">
        <v>220</v>
      </c>
      <c r="B18" s="236">
        <v>195</v>
      </c>
      <c r="C18" s="236">
        <v>887</v>
      </c>
      <c r="D18" s="236">
        <v>768</v>
      </c>
      <c r="E18" s="236">
        <v>8570</v>
      </c>
      <c r="F18" s="236">
        <v>458</v>
      </c>
      <c r="G18" s="236">
        <v>6549</v>
      </c>
      <c r="H18" s="236">
        <v>180</v>
      </c>
      <c r="I18" s="243">
        <v>2527</v>
      </c>
    </row>
    <row r="19" spans="1:9" x14ac:dyDescent="0.3">
      <c r="A19" s="29" t="s">
        <v>221</v>
      </c>
      <c r="B19" s="234">
        <v>0</v>
      </c>
      <c r="C19" s="234">
        <v>0</v>
      </c>
      <c r="D19" s="234">
        <v>1173</v>
      </c>
      <c r="E19" s="234">
        <v>131093</v>
      </c>
      <c r="F19" s="234">
        <v>656</v>
      </c>
      <c r="G19" s="234">
        <v>21140</v>
      </c>
      <c r="H19" s="234">
        <v>360</v>
      </c>
      <c r="I19" s="241">
        <v>5265</v>
      </c>
    </row>
    <row r="20" spans="1:9" ht="15" thickBot="1" x14ac:dyDescent="0.35">
      <c r="A20" s="79" t="s">
        <v>222</v>
      </c>
      <c r="B20" s="244">
        <v>2</v>
      </c>
      <c r="C20" s="244">
        <v>4</v>
      </c>
      <c r="D20" s="244">
        <v>3</v>
      </c>
      <c r="E20" s="244">
        <v>60</v>
      </c>
      <c r="F20" s="244">
        <v>2</v>
      </c>
      <c r="G20" s="244">
        <v>40</v>
      </c>
      <c r="H20" s="244">
        <v>2</v>
      </c>
      <c r="I20" s="245">
        <v>10</v>
      </c>
    </row>
    <row r="21" spans="1:9" ht="15" thickBot="1" x14ac:dyDescent="0.35"/>
    <row r="22" spans="1:9" ht="15" thickBot="1" x14ac:dyDescent="0.35">
      <c r="A22" s="341" t="s">
        <v>66</v>
      </c>
      <c r="B22" s="342"/>
      <c r="C22" s="342"/>
      <c r="D22" s="342"/>
      <c r="E22" s="342"/>
      <c r="F22" s="342"/>
      <c r="G22" s="342"/>
      <c r="H22" s="342"/>
      <c r="I22" s="343"/>
    </row>
    <row r="23" spans="1:9" ht="15" thickBot="1" x14ac:dyDescent="0.35">
      <c r="A23" s="5"/>
      <c r="B23" s="5"/>
      <c r="C23" s="5"/>
      <c r="D23" s="5"/>
      <c r="E23" s="5"/>
      <c r="F23" s="5"/>
    </row>
    <row r="24" spans="1:9" ht="15" thickBot="1" x14ac:dyDescent="0.35">
      <c r="A24" s="17" t="s">
        <v>51</v>
      </c>
      <c r="B24" s="40">
        <f>+B5/B$17</f>
        <v>0.22413682247797853</v>
      </c>
      <c r="C24" s="40">
        <f t="shared" ref="C24:I24" si="20">+C5/C$17</f>
        <v>5.7169509922886261E-2</v>
      </c>
      <c r="D24" s="40">
        <f t="shared" si="20"/>
        <v>0.17476645375676747</v>
      </c>
      <c r="E24" s="40">
        <f t="shared" si="20"/>
        <v>0.20552403768149649</v>
      </c>
      <c r="F24" s="40">
        <f t="shared" si="20"/>
        <v>0.20556300128467761</v>
      </c>
      <c r="G24" s="40">
        <f t="shared" si="20"/>
        <v>0.24488178493978827</v>
      </c>
      <c r="H24" s="40">
        <f t="shared" si="20"/>
        <v>0.33888733897501983</v>
      </c>
      <c r="I24" s="40">
        <f t="shared" si="20"/>
        <v>0.10228311962069422</v>
      </c>
    </row>
    <row r="25" spans="1:9" ht="15" thickBot="1" x14ac:dyDescent="0.35">
      <c r="A25" s="29" t="s">
        <v>53</v>
      </c>
      <c r="B25" s="40">
        <f t="shared" ref="B25:I34" si="21">+B6/B$17</f>
        <v>0</v>
      </c>
      <c r="C25" s="40">
        <f t="shared" si="21"/>
        <v>7.8861286344740003E-2</v>
      </c>
      <c r="D25" s="40">
        <f t="shared" si="21"/>
        <v>3.7422099786384284E-2</v>
      </c>
      <c r="E25" s="40">
        <f t="shared" si="21"/>
        <v>2.1410572648842632E-2</v>
      </c>
      <c r="F25" s="40">
        <f t="shared" si="21"/>
        <v>3.6354524727150679E-2</v>
      </c>
      <c r="G25" s="40">
        <f t="shared" si="21"/>
        <v>1.8961812610187038E-2</v>
      </c>
      <c r="H25" s="40">
        <f t="shared" si="21"/>
        <v>9.4606742568162996E-3</v>
      </c>
      <c r="I25" s="40">
        <f t="shared" si="21"/>
        <v>0.10779204569300134</v>
      </c>
    </row>
    <row r="26" spans="1:9" ht="15" thickBot="1" x14ac:dyDescent="0.35">
      <c r="A26" s="29" t="s">
        <v>54</v>
      </c>
      <c r="B26" s="40">
        <f t="shared" si="21"/>
        <v>0</v>
      </c>
      <c r="C26" s="40">
        <f t="shared" si="21"/>
        <v>0</v>
      </c>
      <c r="D26" s="40">
        <f t="shared" si="21"/>
        <v>1.439268095312206E-2</v>
      </c>
      <c r="E26" s="40">
        <f t="shared" si="21"/>
        <v>2.4744646906623281E-4</v>
      </c>
      <c r="F26" s="40">
        <f t="shared" si="21"/>
        <v>1.6902885316482066E-2</v>
      </c>
      <c r="G26" s="40">
        <f t="shared" si="21"/>
        <v>9.8378505389666856E-5</v>
      </c>
      <c r="H26" s="40">
        <f t="shared" si="21"/>
        <v>5.0394342371545353E-3</v>
      </c>
      <c r="I26" s="40">
        <f t="shared" si="21"/>
        <v>0</v>
      </c>
    </row>
    <row r="27" spans="1:9" ht="15" thickBot="1" x14ac:dyDescent="0.35">
      <c r="A27" s="29" t="s">
        <v>55</v>
      </c>
      <c r="B27" s="40">
        <f t="shared" si="21"/>
        <v>6.1292722579934053E-2</v>
      </c>
      <c r="C27" s="40">
        <f t="shared" si="21"/>
        <v>0.18246985475641364</v>
      </c>
      <c r="D27" s="40">
        <f t="shared" si="21"/>
        <v>4.6191884296721511E-2</v>
      </c>
      <c r="E27" s="40">
        <f t="shared" si="21"/>
        <v>0.20286121181623562</v>
      </c>
      <c r="F27" s="40">
        <f t="shared" si="21"/>
        <v>3.3852759742138583E-2</v>
      </c>
      <c r="G27" s="40">
        <f t="shared" si="21"/>
        <v>0.24273976405866166</v>
      </c>
      <c r="H27" s="40">
        <f t="shared" si="21"/>
        <v>0.14590446330911039</v>
      </c>
      <c r="I27" s="40">
        <f t="shared" si="21"/>
        <v>9.0120833827894181E-2</v>
      </c>
    </row>
    <row r="28" spans="1:9" ht="15" thickBot="1" x14ac:dyDescent="0.35">
      <c r="A28" s="29" t="s">
        <v>67</v>
      </c>
      <c r="B28" s="40">
        <f t="shared" si="21"/>
        <v>0.40391839883899294</v>
      </c>
      <c r="C28" s="40">
        <f t="shared" si="21"/>
        <v>0.29837330136875034</v>
      </c>
      <c r="D28" s="40">
        <f t="shared" si="21"/>
        <v>0.17911817258159518</v>
      </c>
      <c r="E28" s="40">
        <f t="shared" si="21"/>
        <v>0.20906126587627866</v>
      </c>
      <c r="F28" s="40">
        <f t="shared" si="21"/>
        <v>0.16427415714732127</v>
      </c>
      <c r="G28" s="40">
        <f t="shared" si="21"/>
        <v>0.24189603729247425</v>
      </c>
      <c r="H28" s="40">
        <f t="shared" si="21"/>
        <v>0.20204234364690304</v>
      </c>
      <c r="I28" s="40">
        <f t="shared" si="21"/>
        <v>0.16860585535106906</v>
      </c>
    </row>
    <row r="29" spans="1:9" ht="15" thickBot="1" x14ac:dyDescent="0.35">
      <c r="A29" s="29" t="s">
        <v>58</v>
      </c>
      <c r="B29" s="40">
        <f t="shared" si="21"/>
        <v>5.0010256787084408E-2</v>
      </c>
      <c r="C29" s="40">
        <f t="shared" si="21"/>
        <v>5.965300049472904E-2</v>
      </c>
      <c r="D29" s="40">
        <f t="shared" si="21"/>
        <v>0</v>
      </c>
      <c r="E29" s="40">
        <f t="shared" si="21"/>
        <v>3.617267758775581E-2</v>
      </c>
      <c r="F29" s="40">
        <f t="shared" si="21"/>
        <v>1.0581345555131188E-2</v>
      </c>
      <c r="G29" s="40">
        <f t="shared" si="21"/>
        <v>2.2787821114284543E-2</v>
      </c>
      <c r="H29" s="40">
        <f t="shared" si="21"/>
        <v>0.16441486323117188</v>
      </c>
      <c r="I29" s="40">
        <f t="shared" si="21"/>
        <v>8.8603991607713317E-2</v>
      </c>
    </row>
    <row r="30" spans="1:9" ht="15" thickBot="1" x14ac:dyDescent="0.35">
      <c r="A30" s="29" t="s">
        <v>59</v>
      </c>
      <c r="B30" s="40">
        <f t="shared" si="21"/>
        <v>6.6133313738277411E-2</v>
      </c>
      <c r="C30" s="40">
        <f t="shared" si="21"/>
        <v>0</v>
      </c>
      <c r="D30" s="40">
        <f t="shared" si="21"/>
        <v>0.38849263108710391</v>
      </c>
      <c r="E30" s="40">
        <f t="shared" si="21"/>
        <v>9.9991355881447978E-3</v>
      </c>
      <c r="F30" s="40">
        <f t="shared" si="21"/>
        <v>0.3774091177389674</v>
      </c>
      <c r="G30" s="40">
        <f t="shared" si="21"/>
        <v>1.9772746541244588E-2</v>
      </c>
      <c r="H30" s="40">
        <f t="shared" si="21"/>
        <v>0</v>
      </c>
      <c r="I30" s="40">
        <f t="shared" si="21"/>
        <v>5.6595899968676866E-2</v>
      </c>
    </row>
    <row r="31" spans="1:9" ht="15" thickBot="1" x14ac:dyDescent="0.35">
      <c r="A31" s="196" t="s">
        <v>63</v>
      </c>
      <c r="B31" s="284">
        <f>+B12/B$17</f>
        <v>0.8054915144222673</v>
      </c>
      <c r="C31" s="284">
        <f t="shared" ref="C31:I31" si="22">+C12/C$17</f>
        <v>0.6765269528875193</v>
      </c>
      <c r="D31" s="284">
        <f t="shared" si="22"/>
        <v>0.84038392246169435</v>
      </c>
      <c r="E31" s="284">
        <f t="shared" si="22"/>
        <v>0.6852763476678202</v>
      </c>
      <c r="F31" s="284">
        <f t="shared" si="22"/>
        <v>0.84493779151186876</v>
      </c>
      <c r="G31" s="284">
        <f t="shared" si="22"/>
        <v>0.79113834506202996</v>
      </c>
      <c r="H31" s="284">
        <f t="shared" si="22"/>
        <v>0.86574911765617601</v>
      </c>
      <c r="I31" s="284">
        <f t="shared" si="22"/>
        <v>0.614001746069049</v>
      </c>
    </row>
    <row r="32" spans="1:9" ht="15" thickBot="1" x14ac:dyDescent="0.35">
      <c r="A32" s="29" t="s">
        <v>60</v>
      </c>
      <c r="B32" s="40">
        <f>+B13/B$17</f>
        <v>0.16433209945715571</v>
      </c>
      <c r="C32" s="40">
        <f t="shared" ref="C32:I32" si="23">+C13/C$17</f>
        <v>0.30135644366119185</v>
      </c>
      <c r="D32" s="40">
        <f t="shared" si="23"/>
        <v>0.14210438831547084</v>
      </c>
      <c r="E32" s="40">
        <f t="shared" si="23"/>
        <v>0.19578945671371878</v>
      </c>
      <c r="F32" s="40">
        <f t="shared" si="23"/>
        <v>0.13805029917942663</v>
      </c>
      <c r="G32" s="40">
        <f t="shared" si="23"/>
        <v>0.1811800586147489</v>
      </c>
      <c r="H32" s="40">
        <f t="shared" si="23"/>
        <v>8.7470053449886856E-2</v>
      </c>
      <c r="I32" s="40">
        <f t="shared" si="23"/>
        <v>0.350031408156734</v>
      </c>
    </row>
    <row r="33" spans="1:9" ht="15" thickBot="1" x14ac:dyDescent="0.35">
      <c r="A33" s="29" t="s">
        <v>61</v>
      </c>
      <c r="B33" s="40">
        <f t="shared" si="21"/>
        <v>0</v>
      </c>
      <c r="C33" s="40">
        <f t="shared" si="21"/>
        <v>0</v>
      </c>
      <c r="D33" s="40">
        <f t="shared" si="21"/>
        <v>0</v>
      </c>
      <c r="E33" s="40">
        <f t="shared" si="21"/>
        <v>0.10569222924614025</v>
      </c>
      <c r="F33" s="40">
        <f t="shared" si="21"/>
        <v>0</v>
      </c>
      <c r="G33" s="40">
        <f t="shared" si="21"/>
        <v>7.8756125994871515E-3</v>
      </c>
      <c r="H33" s="40">
        <f t="shared" si="21"/>
        <v>3.5267183009401334E-2</v>
      </c>
      <c r="I33" s="40">
        <f t="shared" si="21"/>
        <v>0</v>
      </c>
    </row>
    <row r="34" spans="1:9" ht="15" thickBot="1" x14ac:dyDescent="0.35">
      <c r="A34" s="29" t="s">
        <v>62</v>
      </c>
      <c r="B34" s="40">
        <f t="shared" si="21"/>
        <v>3.0176386120576951E-2</v>
      </c>
      <c r="C34" s="40">
        <f t="shared" si="21"/>
        <v>2.211660345128888E-2</v>
      </c>
      <c r="D34" s="40">
        <f t="shared" si="21"/>
        <v>1.7511689222834755E-2</v>
      </c>
      <c r="E34" s="40">
        <f t="shared" si="21"/>
        <v>1.3241966372320708E-2</v>
      </c>
      <c r="F34" s="40">
        <f t="shared" si="21"/>
        <v>1.7011909308704561E-2</v>
      </c>
      <c r="G34" s="40">
        <f t="shared" si="21"/>
        <v>1.9805983723733961E-2</v>
      </c>
      <c r="H34" s="40">
        <f t="shared" si="21"/>
        <v>1.1513645884535845E-2</v>
      </c>
      <c r="I34" s="40">
        <f t="shared" si="21"/>
        <v>3.5966845774217014E-2</v>
      </c>
    </row>
    <row r="35" spans="1:9" ht="15" thickBot="1" x14ac:dyDescent="0.35">
      <c r="A35" s="266" t="s">
        <v>64</v>
      </c>
      <c r="B35" s="285">
        <f>+B16/B$17</f>
        <v>0.19450848557773268</v>
      </c>
      <c r="C35" s="285">
        <f t="shared" ref="C35:I35" si="24">+C16/C$17</f>
        <v>0.3234730471124807</v>
      </c>
      <c r="D35" s="285">
        <f t="shared" si="24"/>
        <v>0.15961607753830562</v>
      </c>
      <c r="E35" s="285">
        <f t="shared" si="24"/>
        <v>0.3147236523321798</v>
      </c>
      <c r="F35" s="285">
        <f t="shared" si="24"/>
        <v>0.15506220848813121</v>
      </c>
      <c r="G35" s="285">
        <f t="shared" si="24"/>
        <v>0.20886165493797001</v>
      </c>
      <c r="H35" s="285">
        <f t="shared" si="24"/>
        <v>0.13425088234382404</v>
      </c>
      <c r="I35" s="285">
        <f t="shared" si="24"/>
        <v>0.38599825393095105</v>
      </c>
    </row>
    <row r="36" spans="1:9" ht="15" thickBot="1" x14ac:dyDescent="0.35">
      <c r="A36" s="232" t="s">
        <v>50</v>
      </c>
      <c r="B36" s="286">
        <f>+B17/B$17</f>
        <v>1</v>
      </c>
      <c r="C36" s="286">
        <f t="shared" ref="C36:I36" si="25">+C17/C$17</f>
        <v>1</v>
      </c>
      <c r="D36" s="286">
        <f t="shared" si="25"/>
        <v>1</v>
      </c>
      <c r="E36" s="286">
        <f t="shared" si="25"/>
        <v>1</v>
      </c>
      <c r="F36" s="286">
        <f t="shared" si="25"/>
        <v>1</v>
      </c>
      <c r="G36" s="286">
        <f t="shared" si="25"/>
        <v>1</v>
      </c>
      <c r="H36" s="286">
        <f t="shared" si="25"/>
        <v>1</v>
      </c>
      <c r="I36" s="286">
        <f t="shared" si="25"/>
        <v>1</v>
      </c>
    </row>
    <row r="37" spans="1:9" x14ac:dyDescent="0.3">
      <c r="A37" s="5"/>
      <c r="B37" s="5"/>
      <c r="C37" s="5"/>
      <c r="D37" s="5"/>
      <c r="E37" s="5"/>
      <c r="F37" s="5"/>
    </row>
    <row r="38" spans="1:9" x14ac:dyDescent="0.3">
      <c r="A38" s="364" t="s">
        <v>231</v>
      </c>
      <c r="B38" s="365"/>
      <c r="C38" s="365"/>
      <c r="D38" s="365"/>
      <c r="E38" s="365"/>
      <c r="F38" s="365"/>
    </row>
    <row r="39" spans="1:9" x14ac:dyDescent="0.3">
      <c r="A39" s="69" t="s">
        <v>219</v>
      </c>
      <c r="B39" s="69"/>
      <c r="C39" s="69"/>
      <c r="D39" s="69"/>
      <c r="E39" s="69"/>
      <c r="F39" s="69"/>
    </row>
    <row r="40" spans="1:9" x14ac:dyDescent="0.3">
      <c r="A40" s="32" t="s">
        <v>513</v>
      </c>
      <c r="B40" s="5"/>
      <c r="C40" s="5"/>
      <c r="D40" s="5"/>
      <c r="E40" s="5"/>
      <c r="F40" s="5"/>
    </row>
    <row r="41" spans="1:9" x14ac:dyDescent="0.3">
      <c r="D41" s="5"/>
      <c r="E41" s="5"/>
      <c r="F41" s="5"/>
    </row>
  </sheetData>
  <sortState ref="A5:P33">
    <sortCondition ref="B5:B33"/>
  </sortState>
  <mergeCells count="4">
    <mergeCell ref="A38:F38"/>
    <mergeCell ref="A22:I22"/>
    <mergeCell ref="A1:I1"/>
    <mergeCell ref="A2:I2"/>
  </mergeCells>
  <hyperlinks>
    <hyperlink ref="A1:F1" location="CONTENIDO!A1" display="TRABAJOS AEREOS ESPECIALES - AVIACION AGRICOLA - COSTOS DE OPERACIÓN  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4" sqref="I24"/>
    </sheetView>
  </sheetViews>
  <sheetFormatPr baseColWidth="10" defaultColWidth="10.90625" defaultRowHeight="14.4" x14ac:dyDescent="0.3"/>
  <cols>
    <col min="1" max="1" width="32.453125" style="33" customWidth="1"/>
    <col min="2" max="2" width="9.453125" style="33" customWidth="1"/>
    <col min="3" max="3" width="9" style="33" customWidth="1"/>
    <col min="4" max="4" width="9.7265625" style="33" customWidth="1"/>
    <col min="5" max="5" width="10" style="33" customWidth="1"/>
    <col min="6" max="16384" width="10.90625" style="5"/>
  </cols>
  <sheetData>
    <row r="1" spans="1:6" x14ac:dyDescent="0.3">
      <c r="A1" s="375" t="s">
        <v>226</v>
      </c>
      <c r="B1" s="376"/>
      <c r="C1" s="376"/>
      <c r="D1" s="376"/>
      <c r="E1" s="376"/>
      <c r="F1" s="376"/>
    </row>
    <row r="2" spans="1:6" ht="15" thickBot="1" x14ac:dyDescent="0.35">
      <c r="A2" s="377" t="s">
        <v>514</v>
      </c>
      <c r="B2" s="378"/>
      <c r="C2" s="378"/>
      <c r="D2" s="378"/>
      <c r="E2" s="378"/>
      <c r="F2" s="378"/>
    </row>
    <row r="3" spans="1:6" ht="15" thickBot="1" x14ac:dyDescent="0.35">
      <c r="A3" s="229" t="s">
        <v>539</v>
      </c>
      <c r="B3" s="229" t="s">
        <v>223</v>
      </c>
      <c r="C3" s="229" t="s">
        <v>224</v>
      </c>
      <c r="D3" s="229" t="s">
        <v>224</v>
      </c>
      <c r="E3" s="229" t="s">
        <v>224</v>
      </c>
      <c r="F3" s="229" t="s">
        <v>223</v>
      </c>
    </row>
    <row r="4" spans="1:6" ht="15" thickBot="1" x14ac:dyDescent="0.35">
      <c r="A4" s="292" t="s">
        <v>0</v>
      </c>
      <c r="B4" s="292" t="s">
        <v>23</v>
      </c>
      <c r="C4" s="292" t="s">
        <v>38</v>
      </c>
      <c r="D4" s="292" t="s">
        <v>17</v>
      </c>
      <c r="E4" s="292" t="s">
        <v>18</v>
      </c>
      <c r="F4" s="292" t="s">
        <v>45</v>
      </c>
    </row>
    <row r="5" spans="1:6" x14ac:dyDescent="0.3">
      <c r="A5" s="17" t="s">
        <v>51</v>
      </c>
      <c r="B5" s="239">
        <v>659127</v>
      </c>
      <c r="C5" s="239">
        <v>2171932</v>
      </c>
      <c r="D5" s="239">
        <v>1557423</v>
      </c>
      <c r="E5" s="239">
        <v>1193130</v>
      </c>
      <c r="F5" s="240">
        <v>687966</v>
      </c>
    </row>
    <row r="6" spans="1:6" x14ac:dyDescent="0.3">
      <c r="A6" s="29" t="s">
        <v>53</v>
      </c>
      <c r="B6" s="234">
        <v>270742</v>
      </c>
      <c r="C6" s="234">
        <v>388972</v>
      </c>
      <c r="D6" s="234">
        <v>276425</v>
      </c>
      <c r="E6" s="234">
        <v>374599</v>
      </c>
      <c r="F6" s="241">
        <v>200491</v>
      </c>
    </row>
    <row r="7" spans="1:6" x14ac:dyDescent="0.3">
      <c r="A7" s="29" t="s">
        <v>54</v>
      </c>
      <c r="B7" s="234">
        <v>211926</v>
      </c>
      <c r="C7" s="234">
        <v>578066</v>
      </c>
      <c r="D7" s="234">
        <v>335732</v>
      </c>
      <c r="E7" s="234">
        <v>256849</v>
      </c>
      <c r="F7" s="241">
        <v>46220</v>
      </c>
    </row>
    <row r="8" spans="1:6" x14ac:dyDescent="0.3">
      <c r="A8" s="29" t="s">
        <v>55</v>
      </c>
      <c r="B8" s="234">
        <v>1470043</v>
      </c>
      <c r="C8" s="234">
        <v>548036</v>
      </c>
      <c r="D8" s="234">
        <v>436440</v>
      </c>
      <c r="E8" s="234">
        <v>286636</v>
      </c>
      <c r="F8" s="241">
        <v>229032</v>
      </c>
    </row>
    <row r="9" spans="1:6" x14ac:dyDescent="0.3">
      <c r="A9" s="29" t="s">
        <v>56</v>
      </c>
      <c r="B9" s="234">
        <v>7670</v>
      </c>
      <c r="C9" s="234">
        <v>0</v>
      </c>
      <c r="D9" s="234">
        <v>0</v>
      </c>
      <c r="E9" s="234">
        <v>0</v>
      </c>
      <c r="F9" s="241">
        <v>13274</v>
      </c>
    </row>
    <row r="10" spans="1:6" x14ac:dyDescent="0.3">
      <c r="A10" s="29" t="s">
        <v>57</v>
      </c>
      <c r="B10" s="234">
        <v>3338403</v>
      </c>
      <c r="C10" s="234">
        <v>569257</v>
      </c>
      <c r="D10" s="234">
        <v>777805</v>
      </c>
      <c r="E10" s="234">
        <v>1012916</v>
      </c>
      <c r="F10" s="241">
        <v>896487</v>
      </c>
    </row>
    <row r="11" spans="1:6" x14ac:dyDescent="0.3">
      <c r="A11" s="29" t="s">
        <v>73</v>
      </c>
      <c r="B11" s="234">
        <v>0</v>
      </c>
      <c r="C11" s="234">
        <v>523259</v>
      </c>
      <c r="D11" s="234">
        <v>0</v>
      </c>
      <c r="E11" s="234">
        <v>0</v>
      </c>
      <c r="F11" s="241">
        <v>0</v>
      </c>
    </row>
    <row r="12" spans="1:6" ht="15" thickBot="1" x14ac:dyDescent="0.35">
      <c r="A12" s="39" t="s">
        <v>59</v>
      </c>
      <c r="B12" s="235">
        <v>2898885</v>
      </c>
      <c r="C12" s="235">
        <v>385843</v>
      </c>
      <c r="D12" s="235">
        <v>1645601</v>
      </c>
      <c r="E12" s="235">
        <v>2052841</v>
      </c>
      <c r="F12" s="242">
        <v>3001680</v>
      </c>
    </row>
    <row r="13" spans="1:6" ht="15" thickBot="1" x14ac:dyDescent="0.35">
      <c r="A13" s="289" t="s">
        <v>63</v>
      </c>
      <c r="B13" s="272">
        <f>SUM(B5:B12)</f>
        <v>8856796</v>
      </c>
      <c r="C13" s="272">
        <f t="shared" ref="C13" si="0">SUM(C5:C12)</f>
        <v>5165365</v>
      </c>
      <c r="D13" s="272">
        <f t="shared" ref="D13" si="1">SUM(D5:D12)</f>
        <v>5029426</v>
      </c>
      <c r="E13" s="272">
        <f t="shared" ref="E13" si="2">SUM(E5:E12)</f>
        <v>5176971</v>
      </c>
      <c r="F13" s="273">
        <f t="shared" ref="F13" si="3">SUM(F5:F12)</f>
        <v>5075150</v>
      </c>
    </row>
    <row r="14" spans="1:6" x14ac:dyDescent="0.3">
      <c r="A14" s="18" t="s">
        <v>60</v>
      </c>
      <c r="B14" s="236">
        <v>388166</v>
      </c>
      <c r="C14" s="236">
        <v>280048</v>
      </c>
      <c r="D14" s="236">
        <v>191253</v>
      </c>
      <c r="E14" s="236">
        <v>65356</v>
      </c>
      <c r="F14" s="243">
        <v>18290</v>
      </c>
    </row>
    <row r="15" spans="1:6" x14ac:dyDescent="0.3">
      <c r="A15" s="29" t="s">
        <v>61</v>
      </c>
      <c r="B15" s="234">
        <v>459147</v>
      </c>
      <c r="C15" s="234">
        <v>234858</v>
      </c>
      <c r="D15" s="234">
        <v>95509</v>
      </c>
      <c r="E15" s="234">
        <v>266055</v>
      </c>
      <c r="F15" s="241">
        <v>33981</v>
      </c>
    </row>
    <row r="16" spans="1:6" ht="15" thickBot="1" x14ac:dyDescent="0.35">
      <c r="A16" s="39" t="s">
        <v>62</v>
      </c>
      <c r="B16" s="235">
        <v>71312</v>
      </c>
      <c r="C16" s="235">
        <v>24</v>
      </c>
      <c r="D16" s="235">
        <v>1369</v>
      </c>
      <c r="E16" s="235">
        <v>67165</v>
      </c>
      <c r="F16" s="242">
        <v>3424</v>
      </c>
    </row>
    <row r="17" spans="1:6" ht="15" thickBot="1" x14ac:dyDescent="0.35">
      <c r="A17" s="289" t="s">
        <v>64</v>
      </c>
      <c r="B17" s="272">
        <f>SUM(B14:B16)</f>
        <v>918625</v>
      </c>
      <c r="C17" s="272">
        <f t="shared" ref="C17" si="4">SUM(C14:C16)</f>
        <v>514930</v>
      </c>
      <c r="D17" s="272">
        <f t="shared" ref="D17" si="5">SUM(D14:D16)</f>
        <v>288131</v>
      </c>
      <c r="E17" s="272">
        <f t="shared" ref="E17" si="6">SUM(E14:E16)</f>
        <v>398576</v>
      </c>
      <c r="F17" s="273">
        <f t="shared" ref="F17" si="7">SUM(F14:F16)</f>
        <v>55695</v>
      </c>
    </row>
    <row r="18" spans="1:6" ht="15" thickBot="1" x14ac:dyDescent="0.35">
      <c r="A18" s="212" t="s">
        <v>50</v>
      </c>
      <c r="B18" s="237">
        <f>+B13+B17</f>
        <v>9775421</v>
      </c>
      <c r="C18" s="237">
        <f t="shared" ref="C18" si="8">+C13+C17</f>
        <v>5680295</v>
      </c>
      <c r="D18" s="237">
        <f t="shared" ref="D18" si="9">+D13+D17</f>
        <v>5317557</v>
      </c>
      <c r="E18" s="237">
        <f t="shared" ref="E18" si="10">+E13+E17</f>
        <v>5575547</v>
      </c>
      <c r="F18" s="238">
        <f t="shared" ref="F18" si="11">+F13+F17</f>
        <v>5130845</v>
      </c>
    </row>
    <row r="19" spans="1:6" x14ac:dyDescent="0.3">
      <c r="A19" s="18" t="s">
        <v>220</v>
      </c>
      <c r="B19" s="236">
        <v>1682</v>
      </c>
      <c r="C19" s="236">
        <v>549</v>
      </c>
      <c r="D19" s="236">
        <v>947</v>
      </c>
      <c r="E19" s="236">
        <v>248</v>
      </c>
      <c r="F19" s="243">
        <v>304</v>
      </c>
    </row>
    <row r="20" spans="1:6" x14ac:dyDescent="0.3">
      <c r="A20" s="29" t="s">
        <v>221</v>
      </c>
      <c r="B20" s="234">
        <v>1825</v>
      </c>
      <c r="C20" s="234">
        <v>2285</v>
      </c>
      <c r="D20" s="234">
        <v>4640</v>
      </c>
      <c r="E20" s="234">
        <v>597</v>
      </c>
      <c r="F20" s="241">
        <v>209</v>
      </c>
    </row>
    <row r="21" spans="1:6" ht="15" thickBot="1" x14ac:dyDescent="0.35">
      <c r="A21" s="79" t="s">
        <v>222</v>
      </c>
      <c r="B21" s="244">
        <v>6</v>
      </c>
      <c r="C21" s="244">
        <v>5</v>
      </c>
      <c r="D21" s="244">
        <v>5</v>
      </c>
      <c r="E21" s="244">
        <v>1</v>
      </c>
      <c r="F21" s="245">
        <v>2</v>
      </c>
    </row>
    <row r="22" spans="1:6" ht="15" thickBot="1" x14ac:dyDescent="0.35"/>
    <row r="23" spans="1:6" ht="15" thickBot="1" x14ac:dyDescent="0.35">
      <c r="A23" s="354" t="s">
        <v>66</v>
      </c>
      <c r="B23" s="355"/>
      <c r="C23" s="355"/>
      <c r="D23" s="355"/>
      <c r="E23" s="355"/>
      <c r="F23" s="356"/>
    </row>
    <row r="24" spans="1:6" ht="15" thickBot="1" x14ac:dyDescent="0.35">
      <c r="A24" s="5"/>
      <c r="B24" s="5"/>
      <c r="C24" s="5"/>
      <c r="D24" s="5"/>
      <c r="E24" s="5"/>
    </row>
    <row r="25" spans="1:6" ht="15" thickBot="1" x14ac:dyDescent="0.35">
      <c r="A25" s="17" t="s">
        <v>51</v>
      </c>
      <c r="B25" s="40">
        <f>+B5/B$18</f>
        <v>6.7426968107051344E-2</v>
      </c>
      <c r="C25" s="40">
        <f t="shared" ref="C25:F25" si="12">+C5/C$18</f>
        <v>0.38236253574858348</v>
      </c>
      <c r="D25" s="40">
        <f t="shared" si="12"/>
        <v>0.29288317924941848</v>
      </c>
      <c r="E25" s="40">
        <f t="shared" si="12"/>
        <v>0.21399335347724627</v>
      </c>
      <c r="F25" s="40">
        <f t="shared" si="12"/>
        <v>0.13408434673041186</v>
      </c>
    </row>
    <row r="26" spans="1:6" ht="15" thickBot="1" x14ac:dyDescent="0.35">
      <c r="A26" s="29" t="s">
        <v>53</v>
      </c>
      <c r="B26" s="40">
        <f t="shared" ref="B26:F36" si="13">+B6/B$18</f>
        <v>2.7696198455289034E-2</v>
      </c>
      <c r="C26" s="40">
        <f t="shared" si="13"/>
        <v>6.8477429429281408E-2</v>
      </c>
      <c r="D26" s="40">
        <f t="shared" si="13"/>
        <v>5.1983457817189362E-2</v>
      </c>
      <c r="E26" s="40">
        <f t="shared" si="13"/>
        <v>6.7186053673298787E-2</v>
      </c>
      <c r="F26" s="40">
        <f t="shared" si="13"/>
        <v>3.9075629842647751E-2</v>
      </c>
    </row>
    <row r="27" spans="1:6" ht="15" thickBot="1" x14ac:dyDescent="0.35">
      <c r="A27" s="29" t="s">
        <v>54</v>
      </c>
      <c r="B27" s="40">
        <f t="shared" si="13"/>
        <v>2.1679475492666762E-2</v>
      </c>
      <c r="C27" s="40">
        <f t="shared" si="13"/>
        <v>0.10176689766992736</v>
      </c>
      <c r="D27" s="40">
        <f t="shared" si="13"/>
        <v>6.3136511747781926E-2</v>
      </c>
      <c r="E27" s="40">
        <f t="shared" si="13"/>
        <v>4.6067049564822965E-2</v>
      </c>
      <c r="F27" s="40">
        <f t="shared" si="13"/>
        <v>9.0082627715317842E-3</v>
      </c>
    </row>
    <row r="28" spans="1:6" ht="15" thickBot="1" x14ac:dyDescent="0.35">
      <c r="A28" s="29" t="s">
        <v>55</v>
      </c>
      <c r="B28" s="40">
        <f t="shared" si="13"/>
        <v>0.15038155389931543</v>
      </c>
      <c r="C28" s="40">
        <f t="shared" si="13"/>
        <v>9.6480200412126488E-2</v>
      </c>
      <c r="D28" s="40">
        <f t="shared" si="13"/>
        <v>8.2075283819242562E-2</v>
      </c>
      <c r="E28" s="40">
        <f t="shared" si="13"/>
        <v>5.140948502451867E-2</v>
      </c>
      <c r="F28" s="40">
        <f t="shared" si="13"/>
        <v>4.4638261339019207E-2</v>
      </c>
    </row>
    <row r="29" spans="1:6" ht="15" thickBot="1" x14ac:dyDescent="0.35">
      <c r="A29" s="29" t="s">
        <v>56</v>
      </c>
      <c r="B29" s="40">
        <f t="shared" si="13"/>
        <v>7.8462093857645623E-4</v>
      </c>
      <c r="C29" s="40">
        <f t="shared" si="13"/>
        <v>0</v>
      </c>
      <c r="D29" s="40">
        <f t="shared" si="13"/>
        <v>0</v>
      </c>
      <c r="E29" s="40">
        <f t="shared" si="13"/>
        <v>0</v>
      </c>
      <c r="F29" s="40">
        <f t="shared" si="13"/>
        <v>2.5870982265104479E-3</v>
      </c>
    </row>
    <row r="30" spans="1:6" ht="15" thickBot="1" x14ac:dyDescent="0.35">
      <c r="A30" s="29" t="s">
        <v>67</v>
      </c>
      <c r="B30" s="40">
        <f t="shared" si="13"/>
        <v>0.34150989507254981</v>
      </c>
      <c r="C30" s="40">
        <f t="shared" si="13"/>
        <v>0.10021609793153348</v>
      </c>
      <c r="D30" s="40">
        <f t="shared" si="13"/>
        <v>0.14627111660486197</v>
      </c>
      <c r="E30" s="40">
        <f t="shared" si="13"/>
        <v>0.18167114365639819</v>
      </c>
      <c r="F30" s="40">
        <f t="shared" si="13"/>
        <v>0.17472502092735212</v>
      </c>
    </row>
    <row r="31" spans="1:6" ht="15" thickBot="1" x14ac:dyDescent="0.35">
      <c r="A31" s="29" t="s">
        <v>58</v>
      </c>
      <c r="B31" s="40">
        <f t="shared" si="13"/>
        <v>0</v>
      </c>
      <c r="C31" s="40">
        <f t="shared" si="13"/>
        <v>9.2118279068252623E-2</v>
      </c>
      <c r="D31" s="40">
        <f t="shared" si="13"/>
        <v>0</v>
      </c>
      <c r="E31" s="40">
        <f t="shared" si="13"/>
        <v>0</v>
      </c>
      <c r="F31" s="40">
        <f t="shared" si="13"/>
        <v>0</v>
      </c>
    </row>
    <row r="32" spans="1:6" ht="15" thickBot="1" x14ac:dyDescent="0.35">
      <c r="A32" s="29" t="s">
        <v>59</v>
      </c>
      <c r="B32" s="40">
        <f t="shared" si="13"/>
        <v>0.29654835326273926</v>
      </c>
      <c r="C32" s="40">
        <f t="shared" si="13"/>
        <v>6.792657775696509E-2</v>
      </c>
      <c r="D32" s="40">
        <f t="shared" si="13"/>
        <v>0.30946560610445739</v>
      </c>
      <c r="E32" s="40">
        <f t="shared" si="13"/>
        <v>0.36818647569467178</v>
      </c>
      <c r="F32" s="40">
        <f t="shared" si="13"/>
        <v>0.58502644301279805</v>
      </c>
    </row>
    <row r="33" spans="1:6" ht="15" thickBot="1" x14ac:dyDescent="0.35">
      <c r="A33" s="195" t="s">
        <v>63</v>
      </c>
      <c r="B33" s="247">
        <f>+B13/B$18</f>
        <v>0.9060270652281881</v>
      </c>
      <c r="C33" s="247">
        <f t="shared" ref="C33:F33" si="14">+C13/C$18</f>
        <v>0.90934801801666987</v>
      </c>
      <c r="D33" s="247">
        <f t="shared" si="14"/>
        <v>0.94581515534295169</v>
      </c>
      <c r="E33" s="247">
        <f t="shared" si="14"/>
        <v>0.92851356109095662</v>
      </c>
      <c r="F33" s="247">
        <f t="shared" si="14"/>
        <v>0.98914506285027126</v>
      </c>
    </row>
    <row r="34" spans="1:6" ht="15" thickBot="1" x14ac:dyDescent="0.35">
      <c r="A34" s="29" t="s">
        <v>60</v>
      </c>
      <c r="B34" s="40">
        <f t="shared" si="13"/>
        <v>3.9708366524572193E-2</v>
      </c>
      <c r="C34" s="40">
        <f t="shared" si="13"/>
        <v>4.9301664790296983E-2</v>
      </c>
      <c r="D34" s="40">
        <f t="shared" si="13"/>
        <v>3.5966328146553012E-2</v>
      </c>
      <c r="E34" s="40">
        <f t="shared" si="13"/>
        <v>1.1721899214552401E-2</v>
      </c>
      <c r="F34" s="40">
        <f t="shared" si="13"/>
        <v>3.5647149738493368E-3</v>
      </c>
    </row>
    <row r="35" spans="1:6" ht="15" thickBot="1" x14ac:dyDescent="0.35">
      <c r="A35" s="29" t="s">
        <v>61</v>
      </c>
      <c r="B35" s="40">
        <f t="shared" si="13"/>
        <v>4.6969537168782806E-2</v>
      </c>
      <c r="C35" s="40">
        <f t="shared" si="13"/>
        <v>4.1346092060359538E-2</v>
      </c>
      <c r="D35" s="40">
        <f t="shared" si="13"/>
        <v>1.7961067460113733E-2</v>
      </c>
      <c r="E35" s="40">
        <f t="shared" si="13"/>
        <v>4.7718188009176501E-2</v>
      </c>
      <c r="F35" s="40">
        <f t="shared" si="13"/>
        <v>6.6228857040117172E-3</v>
      </c>
    </row>
    <row r="36" spans="1:6" ht="15" thickBot="1" x14ac:dyDescent="0.35">
      <c r="A36" s="29" t="s">
        <v>62</v>
      </c>
      <c r="B36" s="40">
        <f t="shared" si="13"/>
        <v>7.2950310784568768E-3</v>
      </c>
      <c r="C36" s="40">
        <f t="shared" si="13"/>
        <v>4.2251326735671299E-6</v>
      </c>
      <c r="D36" s="40">
        <f t="shared" si="13"/>
        <v>2.5744905038159439E-4</v>
      </c>
      <c r="E36" s="40">
        <f t="shared" si="13"/>
        <v>1.2046351685314463E-2</v>
      </c>
      <c r="F36" s="40">
        <f t="shared" si="13"/>
        <v>6.6733647186769426E-4</v>
      </c>
    </row>
    <row r="37" spans="1:6" ht="15" thickBot="1" x14ac:dyDescent="0.35">
      <c r="A37" s="153" t="s">
        <v>64</v>
      </c>
      <c r="B37" s="248">
        <f>+B17/B$18</f>
        <v>9.3972934771811872E-2</v>
      </c>
      <c r="C37" s="248">
        <f t="shared" ref="C37:F37" si="15">+C17/C$18</f>
        <v>9.065198198333009E-2</v>
      </c>
      <c r="D37" s="248">
        <f t="shared" si="15"/>
        <v>5.4184844657048342E-2</v>
      </c>
      <c r="E37" s="248">
        <f t="shared" si="15"/>
        <v>7.1486438909043368E-2</v>
      </c>
      <c r="F37" s="248">
        <f t="shared" si="15"/>
        <v>1.0854937149728749E-2</v>
      </c>
    </row>
    <row r="38" spans="1:6" ht="15" thickBot="1" x14ac:dyDescent="0.35">
      <c r="A38" s="232" t="s">
        <v>50</v>
      </c>
      <c r="B38" s="286">
        <f>+B18/B$18</f>
        <v>1</v>
      </c>
      <c r="C38" s="286">
        <f t="shared" ref="C38:F38" si="16">+C18/C$18</f>
        <v>1</v>
      </c>
      <c r="D38" s="286">
        <f t="shared" si="16"/>
        <v>1</v>
      </c>
      <c r="E38" s="286">
        <f t="shared" si="16"/>
        <v>1</v>
      </c>
      <c r="F38" s="286">
        <f t="shared" si="16"/>
        <v>1</v>
      </c>
    </row>
    <row r="39" spans="1:6" x14ac:dyDescent="0.3">
      <c r="A39" s="5"/>
      <c r="B39" s="5"/>
      <c r="C39" s="5"/>
      <c r="D39" s="5"/>
      <c r="E39" s="5"/>
    </row>
    <row r="40" spans="1:6" ht="14.4" customHeight="1" x14ac:dyDescent="0.3">
      <c r="A40" s="364" t="s">
        <v>225</v>
      </c>
      <c r="B40" s="364"/>
      <c r="C40" s="364"/>
      <c r="D40" s="364"/>
      <c r="E40" s="364"/>
    </row>
    <row r="41" spans="1:6" x14ac:dyDescent="0.3">
      <c r="A41" s="69" t="s">
        <v>219</v>
      </c>
      <c r="B41" s="69"/>
      <c r="C41" s="69"/>
      <c r="D41" s="69"/>
      <c r="E41" s="69"/>
    </row>
    <row r="42" spans="1:6" x14ac:dyDescent="0.3">
      <c r="A42" s="32" t="s">
        <v>513</v>
      </c>
      <c r="B42" s="5"/>
      <c r="C42" s="5"/>
      <c r="D42" s="5"/>
      <c r="E42" s="5"/>
    </row>
    <row r="43" spans="1:6" x14ac:dyDescent="0.3">
      <c r="D43" s="5"/>
      <c r="E43" s="5"/>
    </row>
  </sheetData>
  <mergeCells count="4">
    <mergeCell ref="A40:E40"/>
    <mergeCell ref="A1:F1"/>
    <mergeCell ref="A2:F2"/>
    <mergeCell ref="A23:F23"/>
  </mergeCells>
  <hyperlinks>
    <hyperlink ref="A1:E1" location="CONTENIDO!A1" display="ESPECIAL DE CARGA - COSTOS DE OPERACIÓN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"/>
  <sheetViews>
    <sheetView topLeftCell="A103" workbookViewId="0">
      <selection activeCell="E267" sqref="E267"/>
    </sheetView>
  </sheetViews>
  <sheetFormatPr baseColWidth="10" defaultRowHeight="13.8" x14ac:dyDescent="0.25"/>
  <cols>
    <col min="1" max="1" width="9.453125" style="54" customWidth="1"/>
    <col min="2" max="2" width="10.26953125" style="121" customWidth="1"/>
    <col min="3" max="3" width="42.81640625" style="54" bestFit="1" customWidth="1"/>
  </cols>
  <sheetData>
    <row r="1" spans="1:4" ht="24.6" customHeight="1" x14ac:dyDescent="0.25">
      <c r="A1" s="305" t="s">
        <v>460</v>
      </c>
      <c r="B1" s="306"/>
      <c r="C1" s="306"/>
      <c r="D1" s="306"/>
    </row>
    <row r="2" spans="1:4" ht="14.4" thickBot="1" x14ac:dyDescent="0.3"/>
    <row r="3" spans="1:4" ht="26.4" customHeight="1" thickBot="1" x14ac:dyDescent="0.3">
      <c r="A3" s="111" t="s">
        <v>0</v>
      </c>
      <c r="B3" s="111" t="s">
        <v>263</v>
      </c>
      <c r="C3" s="111" t="s">
        <v>264</v>
      </c>
      <c r="D3" s="111" t="s">
        <v>136</v>
      </c>
    </row>
    <row r="4" spans="1:4" ht="13.95" x14ac:dyDescent="0.25">
      <c r="A4" s="112" t="s">
        <v>265</v>
      </c>
      <c r="B4" s="122" t="s">
        <v>266</v>
      </c>
      <c r="C4" s="113" t="s">
        <v>267</v>
      </c>
      <c r="D4" s="114" t="s">
        <v>141</v>
      </c>
    </row>
    <row r="5" spans="1:4" ht="13.95" x14ac:dyDescent="0.25">
      <c r="A5" s="115" t="s">
        <v>268</v>
      </c>
      <c r="B5" s="123" t="s">
        <v>269</v>
      </c>
      <c r="C5" s="116" t="s">
        <v>270</v>
      </c>
      <c r="D5" s="117" t="s">
        <v>142</v>
      </c>
    </row>
    <row r="6" spans="1:4" ht="13.95" x14ac:dyDescent="0.25">
      <c r="A6" s="115" t="s">
        <v>9</v>
      </c>
      <c r="B6" s="123" t="s">
        <v>107</v>
      </c>
      <c r="C6" s="116" t="s">
        <v>151</v>
      </c>
      <c r="D6" s="117" t="s">
        <v>138</v>
      </c>
    </row>
    <row r="7" spans="1:4" ht="13.95" x14ac:dyDescent="0.25">
      <c r="A7" s="115" t="s">
        <v>10</v>
      </c>
      <c r="B7" s="123" t="s">
        <v>271</v>
      </c>
      <c r="C7" s="116" t="s">
        <v>272</v>
      </c>
      <c r="D7" s="117" t="s">
        <v>139</v>
      </c>
    </row>
    <row r="8" spans="1:4" ht="13.95" x14ac:dyDescent="0.25">
      <c r="A8" s="115" t="s">
        <v>10</v>
      </c>
      <c r="B8" s="123" t="s">
        <v>273</v>
      </c>
      <c r="C8" s="116" t="s">
        <v>155</v>
      </c>
      <c r="D8" s="117" t="s">
        <v>139</v>
      </c>
    </row>
    <row r="9" spans="1:4" ht="13.95" x14ac:dyDescent="0.25">
      <c r="A9" s="115" t="s">
        <v>10</v>
      </c>
      <c r="B9" s="123" t="s">
        <v>274</v>
      </c>
      <c r="C9" s="116" t="s">
        <v>92</v>
      </c>
      <c r="D9" s="117" t="s">
        <v>139</v>
      </c>
    </row>
    <row r="10" spans="1:4" ht="13.95" x14ac:dyDescent="0.25">
      <c r="A10" s="115" t="s">
        <v>10</v>
      </c>
      <c r="B10" s="123" t="s">
        <v>275</v>
      </c>
      <c r="C10" s="116" t="s">
        <v>276</v>
      </c>
      <c r="D10" s="117" t="s">
        <v>139</v>
      </c>
    </row>
    <row r="11" spans="1:4" ht="13.95" x14ac:dyDescent="0.25">
      <c r="A11" s="115" t="s">
        <v>10</v>
      </c>
      <c r="B11" s="123" t="s">
        <v>200</v>
      </c>
      <c r="C11" s="116" t="s">
        <v>277</v>
      </c>
      <c r="D11" s="117" t="s">
        <v>139</v>
      </c>
    </row>
    <row r="12" spans="1:4" ht="13.95" x14ac:dyDescent="0.25">
      <c r="A12" s="115" t="s">
        <v>10</v>
      </c>
      <c r="B12" s="123" t="s">
        <v>195</v>
      </c>
      <c r="C12" s="116" t="s">
        <v>278</v>
      </c>
      <c r="D12" s="117" t="s">
        <v>139</v>
      </c>
    </row>
    <row r="13" spans="1:4" ht="13.95" x14ac:dyDescent="0.25">
      <c r="A13" s="115" t="s">
        <v>10</v>
      </c>
      <c r="B13" s="123" t="s">
        <v>107</v>
      </c>
      <c r="C13" s="116" t="s">
        <v>151</v>
      </c>
      <c r="D13" s="117" t="s">
        <v>138</v>
      </c>
    </row>
    <row r="14" spans="1:4" ht="13.95" x14ac:dyDescent="0.25">
      <c r="A14" s="115" t="s">
        <v>1</v>
      </c>
      <c r="B14" s="123" t="s">
        <v>279</v>
      </c>
      <c r="C14" s="116" t="s">
        <v>280</v>
      </c>
      <c r="D14" s="117" t="s">
        <v>139</v>
      </c>
    </row>
    <row r="15" spans="1:4" ht="13.95" x14ac:dyDescent="0.25">
      <c r="A15" s="115" t="s">
        <v>1</v>
      </c>
      <c r="B15" s="123" t="s">
        <v>281</v>
      </c>
      <c r="C15" s="116" t="s">
        <v>282</v>
      </c>
      <c r="D15" s="117" t="s">
        <v>139</v>
      </c>
    </row>
    <row r="16" spans="1:4" ht="13.95" x14ac:dyDescent="0.25">
      <c r="A16" s="115" t="s">
        <v>1</v>
      </c>
      <c r="B16" s="123" t="s">
        <v>271</v>
      </c>
      <c r="C16" s="116" t="s">
        <v>272</v>
      </c>
      <c r="D16" s="117" t="s">
        <v>139</v>
      </c>
    </row>
    <row r="17" spans="1:4" ht="13.95" x14ac:dyDescent="0.25">
      <c r="A17" s="115" t="s">
        <v>1</v>
      </c>
      <c r="B17" s="123" t="s">
        <v>275</v>
      </c>
      <c r="C17" s="116" t="s">
        <v>276</v>
      </c>
      <c r="D17" s="117" t="s">
        <v>139</v>
      </c>
    </row>
    <row r="18" spans="1:4" ht="13.95" x14ac:dyDescent="0.25">
      <c r="A18" s="115" t="s">
        <v>1</v>
      </c>
      <c r="B18" s="123" t="s">
        <v>200</v>
      </c>
      <c r="C18" s="116" t="s">
        <v>277</v>
      </c>
      <c r="D18" s="117" t="s">
        <v>139</v>
      </c>
    </row>
    <row r="19" spans="1:4" ht="13.95" x14ac:dyDescent="0.25">
      <c r="A19" s="115" t="s">
        <v>1</v>
      </c>
      <c r="B19" s="123" t="s">
        <v>195</v>
      </c>
      <c r="C19" s="116" t="s">
        <v>278</v>
      </c>
      <c r="D19" s="117" t="s">
        <v>139</v>
      </c>
    </row>
    <row r="20" spans="1:4" ht="13.95" x14ac:dyDescent="0.25">
      <c r="A20" s="115" t="s">
        <v>1</v>
      </c>
      <c r="B20" s="123" t="s">
        <v>283</v>
      </c>
      <c r="C20" s="116" t="s">
        <v>284</v>
      </c>
      <c r="D20" s="117" t="s">
        <v>138</v>
      </c>
    </row>
    <row r="21" spans="1:4" ht="13.95" x14ac:dyDescent="0.25">
      <c r="A21" s="115" t="s">
        <v>1</v>
      </c>
      <c r="B21" s="123" t="s">
        <v>108</v>
      </c>
      <c r="C21" s="116" t="s">
        <v>285</v>
      </c>
      <c r="D21" s="117" t="s">
        <v>138</v>
      </c>
    </row>
    <row r="22" spans="1:4" ht="13.95" x14ac:dyDescent="0.25">
      <c r="A22" s="115" t="s">
        <v>1</v>
      </c>
      <c r="B22" s="123" t="s">
        <v>107</v>
      </c>
      <c r="C22" s="116" t="s">
        <v>151</v>
      </c>
      <c r="D22" s="117" t="s">
        <v>138</v>
      </c>
    </row>
    <row r="23" spans="1:4" ht="13.95" x14ac:dyDescent="0.25">
      <c r="A23" s="115" t="s">
        <v>1</v>
      </c>
      <c r="B23" s="123" t="s">
        <v>286</v>
      </c>
      <c r="C23" s="116" t="s">
        <v>131</v>
      </c>
      <c r="D23" s="117" t="s">
        <v>138</v>
      </c>
    </row>
    <row r="24" spans="1:4" ht="13.95" x14ac:dyDescent="0.25">
      <c r="A24" s="115" t="s">
        <v>157</v>
      </c>
      <c r="B24" s="123" t="s">
        <v>271</v>
      </c>
      <c r="C24" s="116" t="s">
        <v>272</v>
      </c>
      <c r="D24" s="117" t="s">
        <v>139</v>
      </c>
    </row>
    <row r="25" spans="1:4" ht="13.95" x14ac:dyDescent="0.25">
      <c r="A25" s="115" t="s">
        <v>157</v>
      </c>
      <c r="B25" s="123" t="s">
        <v>275</v>
      </c>
      <c r="C25" s="116" t="s">
        <v>276</v>
      </c>
      <c r="D25" s="117" t="s">
        <v>139</v>
      </c>
    </row>
    <row r="26" spans="1:4" ht="13.95" x14ac:dyDescent="0.25">
      <c r="A26" s="115" t="s">
        <v>157</v>
      </c>
      <c r="B26" s="123" t="s">
        <v>195</v>
      </c>
      <c r="C26" s="116" t="s">
        <v>278</v>
      </c>
      <c r="D26" s="117" t="s">
        <v>139</v>
      </c>
    </row>
    <row r="27" spans="1:4" ht="13.95" x14ac:dyDescent="0.25">
      <c r="A27" s="115" t="s">
        <v>11</v>
      </c>
      <c r="B27" s="123" t="s">
        <v>111</v>
      </c>
      <c r="C27" s="116" t="s">
        <v>287</v>
      </c>
      <c r="D27" s="117" t="s">
        <v>142</v>
      </c>
    </row>
    <row r="28" spans="1:4" ht="13.95" x14ac:dyDescent="0.25">
      <c r="A28" s="115" t="s">
        <v>11</v>
      </c>
      <c r="B28" s="123" t="s">
        <v>195</v>
      </c>
      <c r="C28" s="116" t="s">
        <v>278</v>
      </c>
      <c r="D28" s="117" t="s">
        <v>139</v>
      </c>
    </row>
    <row r="29" spans="1:4" ht="13.95" x14ac:dyDescent="0.25">
      <c r="A29" s="115" t="s">
        <v>11</v>
      </c>
      <c r="B29" s="123" t="s">
        <v>107</v>
      </c>
      <c r="C29" s="116" t="s">
        <v>151</v>
      </c>
      <c r="D29" s="117" t="s">
        <v>138</v>
      </c>
    </row>
    <row r="30" spans="1:4" ht="13.95" x14ac:dyDescent="0.25">
      <c r="A30" s="115" t="s">
        <v>93</v>
      </c>
      <c r="B30" s="123" t="s">
        <v>196</v>
      </c>
      <c r="C30" s="116" t="s">
        <v>94</v>
      </c>
      <c r="D30" s="117" t="s">
        <v>139</v>
      </c>
    </row>
    <row r="31" spans="1:4" ht="13.95" x14ac:dyDescent="0.25">
      <c r="A31" s="115" t="s">
        <v>95</v>
      </c>
      <c r="B31" s="123" t="s">
        <v>288</v>
      </c>
      <c r="C31" s="116" t="s">
        <v>289</v>
      </c>
      <c r="D31" s="117" t="s">
        <v>139</v>
      </c>
    </row>
    <row r="32" spans="1:4" ht="13.95" x14ac:dyDescent="0.25">
      <c r="A32" s="115" t="s">
        <v>29</v>
      </c>
      <c r="B32" s="123" t="s">
        <v>232</v>
      </c>
      <c r="C32" s="116" t="s">
        <v>290</v>
      </c>
      <c r="D32" s="117" t="s">
        <v>137</v>
      </c>
    </row>
    <row r="33" spans="1:4" ht="13.95" x14ac:dyDescent="0.25">
      <c r="A33" s="115" t="s">
        <v>22</v>
      </c>
      <c r="B33" s="123" t="s">
        <v>291</v>
      </c>
      <c r="C33" s="116" t="s">
        <v>292</v>
      </c>
      <c r="D33" s="117" t="s">
        <v>142</v>
      </c>
    </row>
    <row r="34" spans="1:4" ht="13.95" x14ac:dyDescent="0.25">
      <c r="A34" s="115" t="s">
        <v>23</v>
      </c>
      <c r="B34" s="123" t="s">
        <v>223</v>
      </c>
      <c r="C34" s="116" t="s">
        <v>293</v>
      </c>
      <c r="D34" s="117" t="s">
        <v>143</v>
      </c>
    </row>
    <row r="35" spans="1:4" ht="13.95" x14ac:dyDescent="0.25">
      <c r="A35" s="115" t="s">
        <v>38</v>
      </c>
      <c r="B35" s="123" t="s">
        <v>224</v>
      </c>
      <c r="C35" s="116" t="s">
        <v>294</v>
      </c>
      <c r="D35" s="117" t="s">
        <v>143</v>
      </c>
    </row>
    <row r="36" spans="1:4" ht="13.95" x14ac:dyDescent="0.25">
      <c r="A36" s="115" t="s">
        <v>38</v>
      </c>
      <c r="B36" s="123" t="s">
        <v>234</v>
      </c>
      <c r="C36" s="116" t="s">
        <v>295</v>
      </c>
      <c r="D36" s="117" t="s">
        <v>137</v>
      </c>
    </row>
    <row r="37" spans="1:4" ht="13.95" x14ac:dyDescent="0.25">
      <c r="A37" s="115" t="s">
        <v>38</v>
      </c>
      <c r="B37" s="123" t="s">
        <v>240</v>
      </c>
      <c r="C37" s="116" t="s">
        <v>296</v>
      </c>
      <c r="D37" s="117" t="s">
        <v>137</v>
      </c>
    </row>
    <row r="38" spans="1:4" ht="13.95" x14ac:dyDescent="0.25">
      <c r="A38" s="115" t="s">
        <v>38</v>
      </c>
      <c r="B38" s="123" t="s">
        <v>233</v>
      </c>
      <c r="C38" s="116" t="s">
        <v>297</v>
      </c>
      <c r="D38" s="117" t="s">
        <v>137</v>
      </c>
    </row>
    <row r="39" spans="1:4" ht="13.95" x14ac:dyDescent="0.25">
      <c r="A39" s="115" t="s">
        <v>185</v>
      </c>
      <c r="B39" s="123" t="s">
        <v>234</v>
      </c>
      <c r="C39" s="116" t="s">
        <v>295</v>
      </c>
      <c r="D39" s="117" t="s">
        <v>137</v>
      </c>
    </row>
    <row r="40" spans="1:4" ht="13.95" x14ac:dyDescent="0.25">
      <c r="A40" s="115" t="s">
        <v>185</v>
      </c>
      <c r="B40" s="123" t="s">
        <v>298</v>
      </c>
      <c r="C40" s="116" t="s">
        <v>179</v>
      </c>
      <c r="D40" s="117" t="s">
        <v>137</v>
      </c>
    </row>
    <row r="41" spans="1:4" ht="13.95" x14ac:dyDescent="0.25">
      <c r="A41" s="115" t="s">
        <v>185</v>
      </c>
      <c r="B41" s="123" t="s">
        <v>240</v>
      </c>
      <c r="C41" s="116" t="s">
        <v>296</v>
      </c>
      <c r="D41" s="117" t="s">
        <v>137</v>
      </c>
    </row>
    <row r="42" spans="1:4" ht="13.95" x14ac:dyDescent="0.25">
      <c r="A42" s="115" t="s">
        <v>165</v>
      </c>
      <c r="B42" s="123" t="s">
        <v>299</v>
      </c>
      <c r="C42" s="116" t="s">
        <v>172</v>
      </c>
      <c r="D42" s="117" t="s">
        <v>141</v>
      </c>
    </row>
    <row r="43" spans="1:4" ht="13.95" x14ac:dyDescent="0.25">
      <c r="A43" s="115" t="s">
        <v>300</v>
      </c>
      <c r="B43" s="123" t="s">
        <v>301</v>
      </c>
      <c r="C43" s="116" t="s">
        <v>164</v>
      </c>
      <c r="D43" s="117" t="s">
        <v>141</v>
      </c>
    </row>
    <row r="44" spans="1:4" ht="13.95" x14ac:dyDescent="0.25">
      <c r="A44" s="115" t="s">
        <v>302</v>
      </c>
      <c r="B44" s="123" t="s">
        <v>107</v>
      </c>
      <c r="C44" s="116" t="s">
        <v>151</v>
      </c>
      <c r="D44" s="117" t="s">
        <v>138</v>
      </c>
    </row>
    <row r="45" spans="1:4" ht="13.95" x14ac:dyDescent="0.25">
      <c r="A45" s="115" t="s">
        <v>37</v>
      </c>
      <c r="B45" s="123" t="s">
        <v>234</v>
      </c>
      <c r="C45" s="116" t="s">
        <v>295</v>
      </c>
      <c r="D45" s="117" t="s">
        <v>137</v>
      </c>
    </row>
    <row r="46" spans="1:4" ht="13.95" x14ac:dyDescent="0.25">
      <c r="A46" s="115" t="s">
        <v>37</v>
      </c>
      <c r="B46" s="123" t="s">
        <v>303</v>
      </c>
      <c r="C46" s="116" t="s">
        <v>304</v>
      </c>
      <c r="D46" s="117" t="s">
        <v>137</v>
      </c>
    </row>
    <row r="47" spans="1:4" ht="13.95" x14ac:dyDescent="0.25">
      <c r="A47" s="115" t="s">
        <v>37</v>
      </c>
      <c r="B47" s="123" t="s">
        <v>305</v>
      </c>
      <c r="C47" s="116" t="s">
        <v>306</v>
      </c>
      <c r="D47" s="117" t="s">
        <v>137</v>
      </c>
    </row>
    <row r="48" spans="1:4" ht="13.95" x14ac:dyDescent="0.25">
      <c r="A48" s="115" t="s">
        <v>37</v>
      </c>
      <c r="B48" s="123" t="s">
        <v>307</v>
      </c>
      <c r="C48" s="116" t="s">
        <v>183</v>
      </c>
      <c r="D48" s="117" t="s">
        <v>137</v>
      </c>
    </row>
    <row r="49" spans="1:4" ht="13.95" x14ac:dyDescent="0.25">
      <c r="A49" s="115" t="s">
        <v>37</v>
      </c>
      <c r="B49" s="123" t="s">
        <v>235</v>
      </c>
      <c r="C49" s="116" t="s">
        <v>101</v>
      </c>
      <c r="D49" s="117" t="s">
        <v>137</v>
      </c>
    </row>
    <row r="50" spans="1:4" ht="13.95" x14ac:dyDescent="0.25">
      <c r="A50" s="115" t="s">
        <v>37</v>
      </c>
      <c r="B50" s="123" t="s">
        <v>240</v>
      </c>
      <c r="C50" s="116" t="s">
        <v>296</v>
      </c>
      <c r="D50" s="117" t="s">
        <v>137</v>
      </c>
    </row>
    <row r="51" spans="1:4" ht="13.95" x14ac:dyDescent="0.25">
      <c r="A51" s="115" t="s">
        <v>37</v>
      </c>
      <c r="B51" s="123" t="s">
        <v>308</v>
      </c>
      <c r="C51" s="116" t="s">
        <v>309</v>
      </c>
      <c r="D51" s="117" t="s">
        <v>137</v>
      </c>
    </row>
    <row r="52" spans="1:4" ht="13.95" x14ac:dyDescent="0.25">
      <c r="A52" s="115" t="s">
        <v>186</v>
      </c>
      <c r="B52" s="123" t="s">
        <v>235</v>
      </c>
      <c r="C52" s="116" t="s">
        <v>101</v>
      </c>
      <c r="D52" s="117" t="s">
        <v>137</v>
      </c>
    </row>
    <row r="53" spans="1:4" ht="13.95" x14ac:dyDescent="0.25">
      <c r="A53" s="115" t="s">
        <v>21</v>
      </c>
      <c r="B53" s="123" t="s">
        <v>217</v>
      </c>
      <c r="C53" s="116" t="s">
        <v>310</v>
      </c>
      <c r="D53" s="117" t="s">
        <v>144</v>
      </c>
    </row>
    <row r="54" spans="1:4" ht="13.95" x14ac:dyDescent="0.25">
      <c r="A54" s="115" t="s">
        <v>21</v>
      </c>
      <c r="B54" s="123" t="s">
        <v>311</v>
      </c>
      <c r="C54" s="116" t="s">
        <v>91</v>
      </c>
      <c r="D54" s="117" t="s">
        <v>144</v>
      </c>
    </row>
    <row r="55" spans="1:4" ht="13.95" x14ac:dyDescent="0.25">
      <c r="A55" s="115" t="s">
        <v>44</v>
      </c>
      <c r="B55" s="123" t="s">
        <v>217</v>
      </c>
      <c r="C55" s="116" t="s">
        <v>310</v>
      </c>
      <c r="D55" s="117" t="s">
        <v>144</v>
      </c>
    </row>
    <row r="56" spans="1:4" ht="13.95" x14ac:dyDescent="0.25">
      <c r="A56" s="115" t="s">
        <v>44</v>
      </c>
      <c r="B56" s="123" t="s">
        <v>312</v>
      </c>
      <c r="C56" s="116" t="s">
        <v>104</v>
      </c>
      <c r="D56" s="117" t="s">
        <v>137</v>
      </c>
    </row>
    <row r="57" spans="1:4" ht="13.95" x14ac:dyDescent="0.25">
      <c r="A57" s="115" t="s">
        <v>44</v>
      </c>
      <c r="B57" s="123" t="s">
        <v>313</v>
      </c>
      <c r="C57" s="116" t="s">
        <v>314</v>
      </c>
      <c r="D57" s="117" t="s">
        <v>137</v>
      </c>
    </row>
    <row r="58" spans="1:4" ht="13.95" x14ac:dyDescent="0.25">
      <c r="A58" s="115" t="s">
        <v>44</v>
      </c>
      <c r="B58" s="123" t="s">
        <v>238</v>
      </c>
      <c r="C58" s="116" t="s">
        <v>103</v>
      </c>
      <c r="D58" s="117" t="s">
        <v>137</v>
      </c>
    </row>
    <row r="59" spans="1:4" ht="13.95" x14ac:dyDescent="0.25">
      <c r="A59" s="115" t="s">
        <v>17</v>
      </c>
      <c r="B59" s="123" t="s">
        <v>224</v>
      </c>
      <c r="C59" s="116" t="s">
        <v>294</v>
      </c>
      <c r="D59" s="117" t="s">
        <v>143</v>
      </c>
    </row>
    <row r="60" spans="1:4" ht="13.95" x14ac:dyDescent="0.25">
      <c r="A60" s="115" t="s">
        <v>17</v>
      </c>
      <c r="B60" s="123" t="s">
        <v>236</v>
      </c>
      <c r="C60" s="116" t="s">
        <v>102</v>
      </c>
      <c r="D60" s="117" t="s">
        <v>137</v>
      </c>
    </row>
    <row r="61" spans="1:4" ht="13.95" x14ac:dyDescent="0.25">
      <c r="A61" s="115" t="s">
        <v>4</v>
      </c>
      <c r="B61" s="123" t="s">
        <v>236</v>
      </c>
      <c r="C61" s="116" t="s">
        <v>102</v>
      </c>
      <c r="D61" s="117" t="s">
        <v>137</v>
      </c>
    </row>
    <row r="62" spans="1:4" ht="13.95" x14ac:dyDescent="0.25">
      <c r="A62" s="115" t="s">
        <v>4</v>
      </c>
      <c r="B62" s="123" t="s">
        <v>315</v>
      </c>
      <c r="C62" s="116" t="s">
        <v>316</v>
      </c>
      <c r="D62" s="117" t="s">
        <v>137</v>
      </c>
    </row>
    <row r="63" spans="1:4" ht="13.95" x14ac:dyDescent="0.25">
      <c r="A63" s="115" t="s">
        <v>18</v>
      </c>
      <c r="B63" s="123" t="s">
        <v>224</v>
      </c>
      <c r="C63" s="116" t="s">
        <v>294</v>
      </c>
      <c r="D63" s="117" t="s">
        <v>143</v>
      </c>
    </row>
    <row r="64" spans="1:4" ht="13.95" x14ac:dyDescent="0.25">
      <c r="A64" s="115" t="s">
        <v>18</v>
      </c>
      <c r="B64" s="123" t="s">
        <v>236</v>
      </c>
      <c r="C64" s="116" t="s">
        <v>102</v>
      </c>
      <c r="D64" s="117" t="s">
        <v>137</v>
      </c>
    </row>
    <row r="65" spans="1:4" ht="13.95" x14ac:dyDescent="0.25">
      <c r="A65" s="115" t="s">
        <v>317</v>
      </c>
      <c r="B65" s="123" t="s">
        <v>318</v>
      </c>
      <c r="C65" s="116" t="s">
        <v>86</v>
      </c>
      <c r="D65" s="117" t="s">
        <v>142</v>
      </c>
    </row>
    <row r="66" spans="1:4" ht="13.95" x14ac:dyDescent="0.25">
      <c r="A66" s="115" t="s">
        <v>16</v>
      </c>
      <c r="B66" s="123" t="s">
        <v>319</v>
      </c>
      <c r="C66" s="116" t="s">
        <v>85</v>
      </c>
      <c r="D66" s="117" t="s">
        <v>142</v>
      </c>
    </row>
    <row r="67" spans="1:4" ht="13.95" x14ac:dyDescent="0.25">
      <c r="A67" s="115" t="s">
        <v>16</v>
      </c>
      <c r="B67" s="123" t="s">
        <v>208</v>
      </c>
      <c r="C67" s="116" t="s">
        <v>88</v>
      </c>
      <c r="D67" s="117" t="s">
        <v>142</v>
      </c>
    </row>
    <row r="68" spans="1:4" ht="13.95" x14ac:dyDescent="0.25">
      <c r="A68" s="115" t="s">
        <v>16</v>
      </c>
      <c r="B68" s="123" t="s">
        <v>318</v>
      </c>
      <c r="C68" s="116" t="s">
        <v>86</v>
      </c>
      <c r="D68" s="117" t="s">
        <v>142</v>
      </c>
    </row>
    <row r="69" spans="1:4" ht="13.95" x14ac:dyDescent="0.25">
      <c r="A69" s="115" t="s">
        <v>87</v>
      </c>
      <c r="B69" s="123" t="s">
        <v>318</v>
      </c>
      <c r="C69" s="116" t="s">
        <v>86</v>
      </c>
      <c r="D69" s="117" t="s">
        <v>142</v>
      </c>
    </row>
    <row r="70" spans="1:4" ht="13.95" x14ac:dyDescent="0.25">
      <c r="A70" s="115" t="s">
        <v>87</v>
      </c>
      <c r="B70" s="123" t="s">
        <v>209</v>
      </c>
      <c r="C70" s="116" t="s">
        <v>320</v>
      </c>
      <c r="D70" s="117" t="s">
        <v>142</v>
      </c>
    </row>
    <row r="71" spans="1:4" ht="13.95" x14ac:dyDescent="0.25">
      <c r="A71" s="115" t="s">
        <v>5</v>
      </c>
      <c r="B71" s="123" t="s">
        <v>197</v>
      </c>
      <c r="C71" s="116" t="s">
        <v>321</v>
      </c>
      <c r="D71" s="117" t="s">
        <v>139</v>
      </c>
    </row>
    <row r="72" spans="1:4" ht="13.95" x14ac:dyDescent="0.25">
      <c r="A72" s="115" t="s">
        <v>5</v>
      </c>
      <c r="B72" s="123" t="s">
        <v>199</v>
      </c>
      <c r="C72" s="116" t="s">
        <v>158</v>
      </c>
      <c r="D72" s="117" t="s">
        <v>139</v>
      </c>
    </row>
    <row r="73" spans="1:4" ht="13.95" x14ac:dyDescent="0.25">
      <c r="A73" s="115" t="s">
        <v>5</v>
      </c>
      <c r="B73" s="123" t="s">
        <v>322</v>
      </c>
      <c r="C73" s="116" t="s">
        <v>323</v>
      </c>
      <c r="D73" s="117" t="s">
        <v>139</v>
      </c>
    </row>
    <row r="74" spans="1:4" ht="13.95" x14ac:dyDescent="0.25">
      <c r="A74" s="115" t="s">
        <v>5</v>
      </c>
      <c r="B74" s="123" t="s">
        <v>324</v>
      </c>
      <c r="C74" s="116" t="s">
        <v>325</v>
      </c>
      <c r="D74" s="117" t="s">
        <v>139</v>
      </c>
    </row>
    <row r="75" spans="1:4" ht="13.95" x14ac:dyDescent="0.25">
      <c r="A75" s="115" t="s">
        <v>5</v>
      </c>
      <c r="B75" s="123" t="s">
        <v>326</v>
      </c>
      <c r="C75" s="116" t="s">
        <v>327</v>
      </c>
      <c r="D75" s="117" t="s">
        <v>139</v>
      </c>
    </row>
    <row r="76" spans="1:4" ht="13.95" x14ac:dyDescent="0.25">
      <c r="A76" s="115" t="s">
        <v>5</v>
      </c>
      <c r="B76" s="123" t="s">
        <v>328</v>
      </c>
      <c r="C76" s="116" t="s">
        <v>329</v>
      </c>
      <c r="D76" s="117" t="s">
        <v>140</v>
      </c>
    </row>
    <row r="77" spans="1:4" ht="13.95" x14ac:dyDescent="0.25">
      <c r="A77" s="115" t="s">
        <v>5</v>
      </c>
      <c r="B77" s="123" t="s">
        <v>109</v>
      </c>
      <c r="C77" s="116" t="s">
        <v>110</v>
      </c>
      <c r="D77" s="117" t="s">
        <v>138</v>
      </c>
    </row>
    <row r="78" spans="1:4" ht="13.95" x14ac:dyDescent="0.25">
      <c r="A78" s="115" t="s">
        <v>5</v>
      </c>
      <c r="B78" s="123" t="s">
        <v>108</v>
      </c>
      <c r="C78" s="116" t="s">
        <v>285</v>
      </c>
      <c r="D78" s="117" t="s">
        <v>138</v>
      </c>
    </row>
    <row r="79" spans="1:4" ht="13.95" x14ac:dyDescent="0.25">
      <c r="A79" s="115" t="s">
        <v>96</v>
      </c>
      <c r="B79" s="123" t="s">
        <v>197</v>
      </c>
      <c r="C79" s="116" t="s">
        <v>321</v>
      </c>
      <c r="D79" s="117" t="s">
        <v>139</v>
      </c>
    </row>
    <row r="80" spans="1:4" ht="13.95" x14ac:dyDescent="0.25">
      <c r="A80" s="115" t="s">
        <v>14</v>
      </c>
      <c r="B80" s="123" t="s">
        <v>210</v>
      </c>
      <c r="C80" s="116" t="s">
        <v>330</v>
      </c>
      <c r="D80" s="117" t="s">
        <v>142</v>
      </c>
    </row>
    <row r="81" spans="1:4" ht="13.95" x14ac:dyDescent="0.25">
      <c r="A81" s="115" t="s">
        <v>97</v>
      </c>
      <c r="B81" s="123" t="s">
        <v>198</v>
      </c>
      <c r="C81" s="116" t="s">
        <v>149</v>
      </c>
      <c r="D81" s="117" t="s">
        <v>139</v>
      </c>
    </row>
    <row r="82" spans="1:4" ht="13.95" x14ac:dyDescent="0.25">
      <c r="A82" s="115" t="s">
        <v>2</v>
      </c>
      <c r="B82" s="123" t="s">
        <v>208</v>
      </c>
      <c r="C82" s="116" t="s">
        <v>88</v>
      </c>
      <c r="D82" s="117" t="s">
        <v>142</v>
      </c>
    </row>
    <row r="83" spans="1:4" ht="13.95" x14ac:dyDescent="0.25">
      <c r="A83" s="115" t="s">
        <v>2</v>
      </c>
      <c r="B83" s="123" t="s">
        <v>331</v>
      </c>
      <c r="C83" s="116" t="s">
        <v>332</v>
      </c>
      <c r="D83" s="117" t="s">
        <v>139</v>
      </c>
    </row>
    <row r="84" spans="1:4" ht="13.95" x14ac:dyDescent="0.25">
      <c r="A84" s="115" t="s">
        <v>12</v>
      </c>
      <c r="B84" s="123" t="s">
        <v>333</v>
      </c>
      <c r="C84" s="116" t="s">
        <v>90</v>
      </c>
      <c r="D84" s="117" t="s">
        <v>142</v>
      </c>
    </row>
    <row r="85" spans="1:4" ht="13.95" x14ac:dyDescent="0.25">
      <c r="A85" s="115" t="s">
        <v>12</v>
      </c>
      <c r="B85" s="123" t="s">
        <v>334</v>
      </c>
      <c r="C85" s="116" t="s">
        <v>335</v>
      </c>
      <c r="D85" s="117" t="s">
        <v>142</v>
      </c>
    </row>
    <row r="86" spans="1:4" ht="13.95" x14ac:dyDescent="0.25">
      <c r="A86" s="115" t="s">
        <v>12</v>
      </c>
      <c r="B86" s="123" t="s">
        <v>89</v>
      </c>
      <c r="C86" s="116" t="s">
        <v>336</v>
      </c>
      <c r="D86" s="117" t="s">
        <v>142</v>
      </c>
    </row>
    <row r="87" spans="1:4" ht="13.95" x14ac:dyDescent="0.25">
      <c r="A87" s="115" t="s">
        <v>12</v>
      </c>
      <c r="B87" s="123" t="s">
        <v>337</v>
      </c>
      <c r="C87" s="116" t="s">
        <v>338</v>
      </c>
      <c r="D87" s="117" t="s">
        <v>142</v>
      </c>
    </row>
    <row r="88" spans="1:4" ht="13.95" x14ac:dyDescent="0.25">
      <c r="A88" s="115" t="s">
        <v>12</v>
      </c>
      <c r="B88" s="123" t="s">
        <v>339</v>
      </c>
      <c r="C88" s="116" t="s">
        <v>340</v>
      </c>
      <c r="D88" s="117" t="s">
        <v>139</v>
      </c>
    </row>
    <row r="89" spans="1:4" ht="13.95" x14ac:dyDescent="0.25">
      <c r="A89" s="115" t="s">
        <v>12</v>
      </c>
      <c r="B89" s="123" t="s">
        <v>108</v>
      </c>
      <c r="C89" s="116" t="s">
        <v>285</v>
      </c>
      <c r="D89" s="117" t="s">
        <v>138</v>
      </c>
    </row>
    <row r="90" spans="1:4" ht="13.95" x14ac:dyDescent="0.25">
      <c r="A90" s="115" t="s">
        <v>154</v>
      </c>
      <c r="B90" s="123" t="s">
        <v>89</v>
      </c>
      <c r="C90" s="116" t="s">
        <v>336</v>
      </c>
      <c r="D90" s="117" t="s">
        <v>142</v>
      </c>
    </row>
    <row r="91" spans="1:4" ht="13.95" x14ac:dyDescent="0.25">
      <c r="A91" s="115" t="s">
        <v>45</v>
      </c>
      <c r="B91" s="123" t="s">
        <v>223</v>
      </c>
      <c r="C91" s="116" t="s">
        <v>293</v>
      </c>
      <c r="D91" s="117" t="s">
        <v>143</v>
      </c>
    </row>
    <row r="92" spans="1:4" ht="13.95" x14ac:dyDescent="0.25">
      <c r="A92" s="115" t="s">
        <v>45</v>
      </c>
      <c r="B92" s="123" t="s">
        <v>238</v>
      </c>
      <c r="C92" s="116" t="s">
        <v>103</v>
      </c>
      <c r="D92" s="117" t="s">
        <v>137</v>
      </c>
    </row>
    <row r="93" spans="1:4" ht="13.95" x14ac:dyDescent="0.25">
      <c r="A93" s="115" t="s">
        <v>132</v>
      </c>
      <c r="B93" s="123" t="s">
        <v>238</v>
      </c>
      <c r="C93" s="116" t="s">
        <v>103</v>
      </c>
      <c r="D93" s="117" t="s">
        <v>137</v>
      </c>
    </row>
    <row r="94" spans="1:4" ht="13.95" x14ac:dyDescent="0.25">
      <c r="A94" s="115" t="s">
        <v>46</v>
      </c>
      <c r="B94" s="123" t="s">
        <v>217</v>
      </c>
      <c r="C94" s="116" t="s">
        <v>310</v>
      </c>
      <c r="D94" s="117" t="s">
        <v>144</v>
      </c>
    </row>
    <row r="95" spans="1:4" ht="13.95" x14ac:dyDescent="0.25">
      <c r="A95" s="115" t="s">
        <v>3</v>
      </c>
      <c r="B95" s="123" t="s">
        <v>239</v>
      </c>
      <c r="C95" s="116" t="s">
        <v>341</v>
      </c>
      <c r="D95" s="117" t="s">
        <v>137</v>
      </c>
    </row>
    <row r="96" spans="1:4" ht="13.95" x14ac:dyDescent="0.25">
      <c r="A96" s="115" t="s">
        <v>3</v>
      </c>
      <c r="B96" s="123" t="s">
        <v>238</v>
      </c>
      <c r="C96" s="116" t="s">
        <v>103</v>
      </c>
      <c r="D96" s="117" t="s">
        <v>137</v>
      </c>
    </row>
    <row r="97" spans="1:4" ht="13.95" x14ac:dyDescent="0.25">
      <c r="A97" s="115" t="s">
        <v>3</v>
      </c>
      <c r="B97" s="123" t="s">
        <v>227</v>
      </c>
      <c r="C97" s="116" t="s">
        <v>342</v>
      </c>
      <c r="D97" s="117" t="s">
        <v>145</v>
      </c>
    </row>
    <row r="98" spans="1:4" ht="13.95" x14ac:dyDescent="0.25">
      <c r="A98" s="115" t="s">
        <v>3</v>
      </c>
      <c r="B98" s="123" t="s">
        <v>343</v>
      </c>
      <c r="C98" s="116" t="s">
        <v>344</v>
      </c>
      <c r="D98" s="117" t="s">
        <v>145</v>
      </c>
    </row>
    <row r="99" spans="1:4" ht="13.95" x14ac:dyDescent="0.25">
      <c r="A99" s="115" t="s">
        <v>3</v>
      </c>
      <c r="B99" s="123" t="s">
        <v>345</v>
      </c>
      <c r="C99" s="116" t="s">
        <v>346</v>
      </c>
      <c r="D99" s="117" t="s">
        <v>145</v>
      </c>
    </row>
    <row r="100" spans="1:4" ht="13.95" x14ac:dyDescent="0.25">
      <c r="A100" s="115" t="s">
        <v>182</v>
      </c>
      <c r="B100" s="123" t="s">
        <v>241</v>
      </c>
      <c r="C100" s="116" t="s">
        <v>181</v>
      </c>
      <c r="D100" s="117" t="s">
        <v>137</v>
      </c>
    </row>
    <row r="101" spans="1:4" ht="13.95" x14ac:dyDescent="0.25">
      <c r="A101" s="115" t="s">
        <v>347</v>
      </c>
      <c r="B101" s="123" t="s">
        <v>348</v>
      </c>
      <c r="C101" s="116" t="s">
        <v>349</v>
      </c>
      <c r="D101" s="117" t="s">
        <v>137</v>
      </c>
    </row>
    <row r="102" spans="1:4" ht="13.95" x14ac:dyDescent="0.25">
      <c r="A102" s="115" t="s">
        <v>30</v>
      </c>
      <c r="B102" s="123" t="s">
        <v>350</v>
      </c>
      <c r="C102" s="116" t="s">
        <v>351</v>
      </c>
      <c r="D102" s="117" t="s">
        <v>137</v>
      </c>
    </row>
    <row r="103" spans="1:4" ht="13.95" x14ac:dyDescent="0.25">
      <c r="A103" s="115" t="s">
        <v>30</v>
      </c>
      <c r="B103" s="123" t="s">
        <v>298</v>
      </c>
      <c r="C103" s="116" t="s">
        <v>179</v>
      </c>
      <c r="D103" s="117" t="s">
        <v>137</v>
      </c>
    </row>
    <row r="104" spans="1:4" ht="13.95" x14ac:dyDescent="0.25">
      <c r="A104" s="115" t="s">
        <v>30</v>
      </c>
      <c r="B104" s="123" t="s">
        <v>352</v>
      </c>
      <c r="C104" s="116" t="s">
        <v>105</v>
      </c>
      <c r="D104" s="117" t="s">
        <v>137</v>
      </c>
    </row>
    <row r="105" spans="1:4" ht="13.95" x14ac:dyDescent="0.25">
      <c r="A105" s="115" t="s">
        <v>30</v>
      </c>
      <c r="B105" s="123" t="s">
        <v>353</v>
      </c>
      <c r="C105" s="116" t="s">
        <v>180</v>
      </c>
      <c r="D105" s="117" t="s">
        <v>137</v>
      </c>
    </row>
    <row r="106" spans="1:4" ht="13.95" x14ac:dyDescent="0.25">
      <c r="A106" s="115" t="s">
        <v>30</v>
      </c>
      <c r="B106" s="123" t="s">
        <v>237</v>
      </c>
      <c r="C106" s="116" t="s">
        <v>184</v>
      </c>
      <c r="D106" s="117" t="s">
        <v>137</v>
      </c>
    </row>
    <row r="107" spans="1:4" ht="13.95" x14ac:dyDescent="0.25">
      <c r="A107" s="115" t="s">
        <v>30</v>
      </c>
      <c r="B107" s="123" t="s">
        <v>354</v>
      </c>
      <c r="C107" s="116" t="s">
        <v>355</v>
      </c>
      <c r="D107" s="117" t="s">
        <v>137</v>
      </c>
    </row>
    <row r="108" spans="1:4" ht="13.95" x14ac:dyDescent="0.25">
      <c r="A108" s="115" t="s">
        <v>30</v>
      </c>
      <c r="B108" s="123" t="s">
        <v>356</v>
      </c>
      <c r="C108" s="116" t="s">
        <v>357</v>
      </c>
      <c r="D108" s="117" t="s">
        <v>137</v>
      </c>
    </row>
    <row r="109" spans="1:4" ht="13.95" x14ac:dyDescent="0.25">
      <c r="A109" s="115" t="s">
        <v>30</v>
      </c>
      <c r="B109" s="123" t="s">
        <v>303</v>
      </c>
      <c r="C109" s="116" t="s">
        <v>304</v>
      </c>
      <c r="D109" s="117" t="s">
        <v>137</v>
      </c>
    </row>
    <row r="110" spans="1:4" ht="13.95" x14ac:dyDescent="0.25">
      <c r="A110" s="115" t="s">
        <v>30</v>
      </c>
      <c r="B110" s="123" t="s">
        <v>358</v>
      </c>
      <c r="C110" s="116" t="s">
        <v>359</v>
      </c>
      <c r="D110" s="117" t="s">
        <v>137</v>
      </c>
    </row>
    <row r="111" spans="1:4" ht="13.95" x14ac:dyDescent="0.25">
      <c r="A111" s="115" t="s">
        <v>30</v>
      </c>
      <c r="B111" s="123" t="s">
        <v>360</v>
      </c>
      <c r="C111" s="116" t="s">
        <v>361</v>
      </c>
      <c r="D111" s="117" t="s">
        <v>137</v>
      </c>
    </row>
    <row r="112" spans="1:4" ht="13.95" x14ac:dyDescent="0.25">
      <c r="A112" s="115" t="s">
        <v>19</v>
      </c>
      <c r="B112" s="123" t="s">
        <v>242</v>
      </c>
      <c r="C112" s="116" t="s">
        <v>112</v>
      </c>
      <c r="D112" s="117" t="s">
        <v>137</v>
      </c>
    </row>
    <row r="113" spans="1:4" ht="13.95" x14ac:dyDescent="0.25">
      <c r="A113" s="115" t="s">
        <v>25</v>
      </c>
      <c r="B113" s="123" t="s">
        <v>350</v>
      </c>
      <c r="C113" s="116" t="s">
        <v>351</v>
      </c>
      <c r="D113" s="117" t="s">
        <v>137</v>
      </c>
    </row>
    <row r="114" spans="1:4" ht="13.95" x14ac:dyDescent="0.25">
      <c r="A114" s="115" t="s">
        <v>25</v>
      </c>
      <c r="B114" s="123" t="s">
        <v>362</v>
      </c>
      <c r="C114" s="116" t="s">
        <v>363</v>
      </c>
      <c r="D114" s="117" t="s">
        <v>137</v>
      </c>
    </row>
    <row r="115" spans="1:4" ht="13.95" x14ac:dyDescent="0.25">
      <c r="A115" s="115" t="s">
        <v>25</v>
      </c>
      <c r="B115" s="123" t="s">
        <v>353</v>
      </c>
      <c r="C115" s="116" t="s">
        <v>180</v>
      </c>
      <c r="D115" s="117" t="s">
        <v>137</v>
      </c>
    </row>
    <row r="116" spans="1:4" ht="13.95" x14ac:dyDescent="0.25">
      <c r="A116" s="115" t="s">
        <v>25</v>
      </c>
      <c r="B116" s="123" t="s">
        <v>354</v>
      </c>
      <c r="C116" s="116" t="s">
        <v>355</v>
      </c>
      <c r="D116" s="117" t="s">
        <v>137</v>
      </c>
    </row>
    <row r="117" spans="1:4" ht="13.95" x14ac:dyDescent="0.25">
      <c r="A117" s="115" t="s">
        <v>25</v>
      </c>
      <c r="B117" s="123" t="s">
        <v>356</v>
      </c>
      <c r="C117" s="116" t="s">
        <v>357</v>
      </c>
      <c r="D117" s="117" t="s">
        <v>137</v>
      </c>
    </row>
    <row r="118" spans="1:4" ht="13.95" x14ac:dyDescent="0.25">
      <c r="A118" s="115" t="s">
        <v>25</v>
      </c>
      <c r="B118" s="123" t="s">
        <v>303</v>
      </c>
      <c r="C118" s="116" t="s">
        <v>304</v>
      </c>
      <c r="D118" s="117" t="s">
        <v>137</v>
      </c>
    </row>
    <row r="119" spans="1:4" ht="13.95" x14ac:dyDescent="0.25">
      <c r="A119" s="115" t="s">
        <v>25</v>
      </c>
      <c r="B119" s="123" t="s">
        <v>239</v>
      </c>
      <c r="C119" s="116" t="s">
        <v>341</v>
      </c>
      <c r="D119" s="117" t="s">
        <v>137</v>
      </c>
    </row>
    <row r="120" spans="1:4" ht="13.95" x14ac:dyDescent="0.25">
      <c r="A120" s="115" t="s">
        <v>25</v>
      </c>
      <c r="B120" s="123" t="s">
        <v>364</v>
      </c>
      <c r="C120" s="116" t="s">
        <v>365</v>
      </c>
      <c r="D120" s="117" t="s">
        <v>137</v>
      </c>
    </row>
    <row r="121" spans="1:4" ht="13.95" x14ac:dyDescent="0.25">
      <c r="A121" s="115" t="s">
        <v>25</v>
      </c>
      <c r="B121" s="123" t="s">
        <v>248</v>
      </c>
      <c r="C121" s="116" t="s">
        <v>366</v>
      </c>
      <c r="D121" s="117" t="s">
        <v>137</v>
      </c>
    </row>
    <row r="122" spans="1:4" ht="13.95" x14ac:dyDescent="0.25">
      <c r="A122" s="115" t="s">
        <v>25</v>
      </c>
      <c r="B122" s="123" t="s">
        <v>358</v>
      </c>
      <c r="C122" s="116" t="s">
        <v>359</v>
      </c>
      <c r="D122" s="117" t="s">
        <v>137</v>
      </c>
    </row>
    <row r="123" spans="1:4" ht="13.95" x14ac:dyDescent="0.25">
      <c r="A123" s="115" t="s">
        <v>25</v>
      </c>
      <c r="B123" s="123" t="s">
        <v>228</v>
      </c>
      <c r="C123" s="116" t="s">
        <v>159</v>
      </c>
      <c r="D123" s="117" t="s">
        <v>145</v>
      </c>
    </row>
    <row r="124" spans="1:4" ht="13.95" x14ac:dyDescent="0.25">
      <c r="A124" s="115" t="s">
        <v>25</v>
      </c>
      <c r="B124" s="123" t="s">
        <v>367</v>
      </c>
      <c r="C124" s="116" t="s">
        <v>368</v>
      </c>
      <c r="D124" s="117" t="s">
        <v>145</v>
      </c>
    </row>
    <row r="125" spans="1:4" ht="13.95" x14ac:dyDescent="0.25">
      <c r="A125" s="115" t="s">
        <v>25</v>
      </c>
      <c r="B125" s="123" t="s">
        <v>369</v>
      </c>
      <c r="C125" s="116" t="s">
        <v>370</v>
      </c>
      <c r="D125" s="117" t="s">
        <v>145</v>
      </c>
    </row>
    <row r="126" spans="1:4" ht="13.95" x14ac:dyDescent="0.25">
      <c r="A126" s="115" t="s">
        <v>20</v>
      </c>
      <c r="B126" s="123" t="s">
        <v>371</v>
      </c>
      <c r="C126" s="116" t="s">
        <v>160</v>
      </c>
      <c r="D126" s="117" t="s">
        <v>141</v>
      </c>
    </row>
    <row r="127" spans="1:4" ht="13.95" x14ac:dyDescent="0.25">
      <c r="A127" s="115" t="s">
        <v>20</v>
      </c>
      <c r="B127" s="123" t="s">
        <v>372</v>
      </c>
      <c r="C127" s="116" t="s">
        <v>176</v>
      </c>
      <c r="D127" s="117" t="s">
        <v>141</v>
      </c>
    </row>
    <row r="128" spans="1:4" ht="13.95" x14ac:dyDescent="0.25">
      <c r="A128" s="115" t="s">
        <v>20</v>
      </c>
      <c r="B128" s="123" t="s">
        <v>373</v>
      </c>
      <c r="C128" s="116" t="s">
        <v>374</v>
      </c>
      <c r="D128" s="117" t="s">
        <v>141</v>
      </c>
    </row>
    <row r="129" spans="1:4" ht="13.95" x14ac:dyDescent="0.25">
      <c r="A129" s="115" t="s">
        <v>20</v>
      </c>
      <c r="B129" s="123" t="s">
        <v>375</v>
      </c>
      <c r="C129" s="116" t="s">
        <v>376</v>
      </c>
      <c r="D129" s="117" t="s">
        <v>141</v>
      </c>
    </row>
    <row r="130" spans="1:4" ht="13.95" x14ac:dyDescent="0.25">
      <c r="A130" s="115" t="s">
        <v>20</v>
      </c>
      <c r="B130" s="123" t="s">
        <v>377</v>
      </c>
      <c r="C130" s="116" t="s">
        <v>161</v>
      </c>
      <c r="D130" s="117" t="s">
        <v>141</v>
      </c>
    </row>
    <row r="131" spans="1:4" ht="13.95" x14ac:dyDescent="0.25">
      <c r="A131" s="115" t="s">
        <v>20</v>
      </c>
      <c r="B131" s="123" t="s">
        <v>378</v>
      </c>
      <c r="C131" s="116" t="s">
        <v>379</v>
      </c>
      <c r="D131" s="117" t="s">
        <v>141</v>
      </c>
    </row>
    <row r="132" spans="1:4" ht="13.95" x14ac:dyDescent="0.25">
      <c r="A132" s="115" t="s">
        <v>20</v>
      </c>
      <c r="B132" s="123" t="s">
        <v>380</v>
      </c>
      <c r="C132" s="116" t="s">
        <v>162</v>
      </c>
      <c r="D132" s="117" t="s">
        <v>141</v>
      </c>
    </row>
    <row r="133" spans="1:4" ht="13.95" x14ac:dyDescent="0.25">
      <c r="A133" s="115" t="s">
        <v>20</v>
      </c>
      <c r="B133" s="123" t="s">
        <v>381</v>
      </c>
      <c r="C133" s="116" t="s">
        <v>83</v>
      </c>
      <c r="D133" s="117" t="s">
        <v>141</v>
      </c>
    </row>
    <row r="134" spans="1:4" ht="13.95" x14ac:dyDescent="0.25">
      <c r="A134" s="115" t="s">
        <v>20</v>
      </c>
      <c r="B134" s="123" t="s">
        <v>382</v>
      </c>
      <c r="C134" s="116" t="s">
        <v>168</v>
      </c>
      <c r="D134" s="117" t="s">
        <v>141</v>
      </c>
    </row>
    <row r="135" spans="1:4" ht="13.95" x14ac:dyDescent="0.25">
      <c r="A135" s="115" t="s">
        <v>20</v>
      </c>
      <c r="B135" s="123" t="s">
        <v>383</v>
      </c>
      <c r="C135" s="116" t="s">
        <v>384</v>
      </c>
      <c r="D135" s="117" t="s">
        <v>141</v>
      </c>
    </row>
    <row r="136" spans="1:4" ht="13.95" x14ac:dyDescent="0.25">
      <c r="A136" s="115" t="s">
        <v>20</v>
      </c>
      <c r="B136" s="123" t="s">
        <v>385</v>
      </c>
      <c r="C136" s="116" t="s">
        <v>386</v>
      </c>
      <c r="D136" s="117" t="s">
        <v>141</v>
      </c>
    </row>
    <row r="137" spans="1:4" x14ac:dyDescent="0.25">
      <c r="A137" s="115" t="s">
        <v>20</v>
      </c>
      <c r="B137" s="123" t="s">
        <v>387</v>
      </c>
      <c r="C137" s="116" t="s">
        <v>388</v>
      </c>
      <c r="D137" s="117" t="s">
        <v>141</v>
      </c>
    </row>
    <row r="138" spans="1:4" x14ac:dyDescent="0.25">
      <c r="A138" s="115" t="s">
        <v>20</v>
      </c>
      <c r="B138" s="123" t="s">
        <v>389</v>
      </c>
      <c r="C138" s="116" t="s">
        <v>169</v>
      </c>
      <c r="D138" s="117" t="s">
        <v>141</v>
      </c>
    </row>
    <row r="139" spans="1:4" x14ac:dyDescent="0.25">
      <c r="A139" s="115" t="s">
        <v>20</v>
      </c>
      <c r="B139" s="123" t="s">
        <v>390</v>
      </c>
      <c r="C139" s="116" t="s">
        <v>170</v>
      </c>
      <c r="D139" s="117" t="s">
        <v>141</v>
      </c>
    </row>
    <row r="140" spans="1:4" x14ac:dyDescent="0.25">
      <c r="A140" s="115" t="s">
        <v>20</v>
      </c>
      <c r="B140" s="123" t="s">
        <v>391</v>
      </c>
      <c r="C140" s="116" t="s">
        <v>392</v>
      </c>
      <c r="D140" s="117" t="s">
        <v>141</v>
      </c>
    </row>
    <row r="141" spans="1:4" x14ac:dyDescent="0.25">
      <c r="A141" s="115" t="s">
        <v>20</v>
      </c>
      <c r="B141" s="123" t="s">
        <v>393</v>
      </c>
      <c r="C141" s="116" t="s">
        <v>394</v>
      </c>
      <c r="D141" s="117" t="s">
        <v>141</v>
      </c>
    </row>
    <row r="142" spans="1:4" x14ac:dyDescent="0.25">
      <c r="A142" s="115" t="s">
        <v>20</v>
      </c>
      <c r="B142" s="123" t="s">
        <v>395</v>
      </c>
      <c r="C142" s="116" t="s">
        <v>175</v>
      </c>
      <c r="D142" s="117" t="s">
        <v>141</v>
      </c>
    </row>
    <row r="143" spans="1:4" x14ac:dyDescent="0.25">
      <c r="A143" s="115" t="s">
        <v>20</v>
      </c>
      <c r="B143" s="123" t="s">
        <v>396</v>
      </c>
      <c r="C143" s="116" t="s">
        <v>397</v>
      </c>
      <c r="D143" s="117" t="s">
        <v>141</v>
      </c>
    </row>
    <row r="144" spans="1:4" x14ac:dyDescent="0.25">
      <c r="A144" s="115" t="s">
        <v>20</v>
      </c>
      <c r="B144" s="123" t="s">
        <v>398</v>
      </c>
      <c r="C144" s="116" t="s">
        <v>399</v>
      </c>
      <c r="D144" s="117" t="s">
        <v>141</v>
      </c>
    </row>
    <row r="145" spans="1:4" x14ac:dyDescent="0.25">
      <c r="A145" s="115" t="s">
        <v>20</v>
      </c>
      <c r="B145" s="123" t="s">
        <v>400</v>
      </c>
      <c r="C145" s="116" t="s">
        <v>173</v>
      </c>
      <c r="D145" s="117" t="s">
        <v>141</v>
      </c>
    </row>
    <row r="146" spans="1:4" x14ac:dyDescent="0.25">
      <c r="A146" s="115" t="s">
        <v>20</v>
      </c>
      <c r="B146" s="123" t="s">
        <v>401</v>
      </c>
      <c r="C146" s="116" t="s">
        <v>174</v>
      </c>
      <c r="D146" s="117" t="s">
        <v>141</v>
      </c>
    </row>
    <row r="147" spans="1:4" x14ac:dyDescent="0.25">
      <c r="A147" s="115" t="s">
        <v>402</v>
      </c>
      <c r="B147" s="123" t="s">
        <v>403</v>
      </c>
      <c r="C147" s="116" t="s">
        <v>404</v>
      </c>
      <c r="D147" s="117" t="s">
        <v>137</v>
      </c>
    </row>
    <row r="148" spans="1:4" x14ac:dyDescent="0.25">
      <c r="A148" s="115" t="s">
        <v>26</v>
      </c>
      <c r="B148" s="123" t="s">
        <v>350</v>
      </c>
      <c r="C148" s="116" t="s">
        <v>351</v>
      </c>
      <c r="D148" s="117" t="s">
        <v>137</v>
      </c>
    </row>
    <row r="149" spans="1:4" x14ac:dyDescent="0.25">
      <c r="A149" s="115" t="s">
        <v>26</v>
      </c>
      <c r="B149" s="123" t="s">
        <v>298</v>
      </c>
      <c r="C149" s="116" t="s">
        <v>179</v>
      </c>
      <c r="D149" s="117" t="s">
        <v>137</v>
      </c>
    </row>
    <row r="150" spans="1:4" x14ac:dyDescent="0.25">
      <c r="A150" s="115" t="s">
        <v>26</v>
      </c>
      <c r="B150" s="123" t="s">
        <v>241</v>
      </c>
      <c r="C150" s="116" t="s">
        <v>181</v>
      </c>
      <c r="D150" s="117" t="s">
        <v>137</v>
      </c>
    </row>
    <row r="151" spans="1:4" x14ac:dyDescent="0.25">
      <c r="A151" s="115" t="s">
        <v>26</v>
      </c>
      <c r="B151" s="123" t="s">
        <v>237</v>
      </c>
      <c r="C151" s="116" t="s">
        <v>184</v>
      </c>
      <c r="D151" s="117" t="s">
        <v>137</v>
      </c>
    </row>
    <row r="152" spans="1:4" x14ac:dyDescent="0.25">
      <c r="A152" s="115" t="s">
        <v>26</v>
      </c>
      <c r="B152" s="123" t="s">
        <v>354</v>
      </c>
      <c r="C152" s="116" t="s">
        <v>355</v>
      </c>
      <c r="D152" s="117" t="s">
        <v>137</v>
      </c>
    </row>
    <row r="153" spans="1:4" x14ac:dyDescent="0.25">
      <c r="A153" s="115" t="s">
        <v>26</v>
      </c>
      <c r="B153" s="123" t="s">
        <v>303</v>
      </c>
      <c r="C153" s="116" t="s">
        <v>304</v>
      </c>
      <c r="D153" s="117" t="s">
        <v>137</v>
      </c>
    </row>
    <row r="154" spans="1:4" x14ac:dyDescent="0.25">
      <c r="A154" s="115" t="s">
        <v>26</v>
      </c>
      <c r="B154" s="123" t="s">
        <v>405</v>
      </c>
      <c r="C154" s="116" t="s">
        <v>406</v>
      </c>
      <c r="D154" s="117" t="s">
        <v>137</v>
      </c>
    </row>
    <row r="155" spans="1:4" x14ac:dyDescent="0.25">
      <c r="A155" s="115" t="s">
        <v>26</v>
      </c>
      <c r="B155" s="123" t="s">
        <v>239</v>
      </c>
      <c r="C155" s="116" t="s">
        <v>341</v>
      </c>
      <c r="D155" s="117" t="s">
        <v>137</v>
      </c>
    </row>
    <row r="156" spans="1:4" x14ac:dyDescent="0.25">
      <c r="A156" s="115" t="s">
        <v>26</v>
      </c>
      <c r="B156" s="123" t="s">
        <v>358</v>
      </c>
      <c r="C156" s="116" t="s">
        <v>359</v>
      </c>
      <c r="D156" s="117" t="s">
        <v>137</v>
      </c>
    </row>
    <row r="157" spans="1:4" x14ac:dyDescent="0.25">
      <c r="A157" s="115" t="s">
        <v>26</v>
      </c>
      <c r="B157" s="123" t="s">
        <v>407</v>
      </c>
      <c r="C157" s="116" t="s">
        <v>408</v>
      </c>
      <c r="D157" s="117" t="s">
        <v>137</v>
      </c>
    </row>
    <row r="158" spans="1:4" x14ac:dyDescent="0.25">
      <c r="A158" s="115" t="s">
        <v>26</v>
      </c>
      <c r="B158" s="123" t="s">
        <v>228</v>
      </c>
      <c r="C158" s="116" t="s">
        <v>159</v>
      </c>
      <c r="D158" s="117" t="s">
        <v>145</v>
      </c>
    </row>
    <row r="159" spans="1:4" x14ac:dyDescent="0.25">
      <c r="A159" s="115" t="s">
        <v>26</v>
      </c>
      <c r="B159" s="123" t="s">
        <v>409</v>
      </c>
      <c r="C159" s="116" t="s">
        <v>106</v>
      </c>
      <c r="D159" s="117" t="s">
        <v>145</v>
      </c>
    </row>
    <row r="160" spans="1:4" x14ac:dyDescent="0.25">
      <c r="A160" s="115" t="s">
        <v>410</v>
      </c>
      <c r="B160" s="123" t="s">
        <v>348</v>
      </c>
      <c r="C160" s="116" t="s">
        <v>349</v>
      </c>
      <c r="D160" s="117" t="s">
        <v>137</v>
      </c>
    </row>
    <row r="161" spans="1:4" x14ac:dyDescent="0.25">
      <c r="A161" s="115" t="s">
        <v>43</v>
      </c>
      <c r="B161" s="123" t="s">
        <v>232</v>
      </c>
      <c r="C161" s="116" t="s">
        <v>290</v>
      </c>
      <c r="D161" s="117" t="s">
        <v>137</v>
      </c>
    </row>
    <row r="162" spans="1:4" x14ac:dyDescent="0.25">
      <c r="A162" s="115" t="s">
        <v>43</v>
      </c>
      <c r="B162" s="123" t="s">
        <v>411</v>
      </c>
      <c r="C162" s="116" t="s">
        <v>412</v>
      </c>
      <c r="D162" s="117" t="s">
        <v>137</v>
      </c>
    </row>
    <row r="163" spans="1:4" x14ac:dyDescent="0.25">
      <c r="A163" s="115" t="s">
        <v>35</v>
      </c>
      <c r="B163" s="123" t="s">
        <v>241</v>
      </c>
      <c r="C163" s="116" t="s">
        <v>181</v>
      </c>
      <c r="D163" s="117" t="s">
        <v>137</v>
      </c>
    </row>
    <row r="164" spans="1:4" x14ac:dyDescent="0.25">
      <c r="A164" s="115" t="s">
        <v>35</v>
      </c>
      <c r="B164" s="123" t="s">
        <v>248</v>
      </c>
      <c r="C164" s="116" t="s">
        <v>366</v>
      </c>
      <c r="D164" s="117" t="s">
        <v>137</v>
      </c>
    </row>
    <row r="165" spans="1:4" x14ac:dyDescent="0.25">
      <c r="A165" s="115" t="s">
        <v>35</v>
      </c>
      <c r="B165" s="123" t="s">
        <v>358</v>
      </c>
      <c r="C165" s="116" t="s">
        <v>359</v>
      </c>
      <c r="D165" s="117" t="s">
        <v>137</v>
      </c>
    </row>
    <row r="166" spans="1:4" x14ac:dyDescent="0.25">
      <c r="A166" s="115" t="s">
        <v>40</v>
      </c>
      <c r="B166" s="123" t="s">
        <v>234</v>
      </c>
      <c r="C166" s="116" t="s">
        <v>295</v>
      </c>
      <c r="D166" s="117" t="s">
        <v>137</v>
      </c>
    </row>
    <row r="167" spans="1:4" x14ac:dyDescent="0.25">
      <c r="A167" s="115" t="s">
        <v>40</v>
      </c>
      <c r="B167" s="123" t="s">
        <v>413</v>
      </c>
      <c r="C167" s="116" t="s">
        <v>414</v>
      </c>
      <c r="D167" s="117" t="s">
        <v>137</v>
      </c>
    </row>
    <row r="168" spans="1:4" x14ac:dyDescent="0.25">
      <c r="A168" s="115" t="s">
        <v>40</v>
      </c>
      <c r="B168" s="123" t="s">
        <v>407</v>
      </c>
      <c r="C168" s="116" t="s">
        <v>408</v>
      </c>
      <c r="D168" s="117" t="s">
        <v>137</v>
      </c>
    </row>
    <row r="169" spans="1:4" x14ac:dyDescent="0.25">
      <c r="A169" s="115" t="s">
        <v>48</v>
      </c>
      <c r="B169" s="123" t="s">
        <v>234</v>
      </c>
      <c r="C169" s="116" t="s">
        <v>295</v>
      </c>
      <c r="D169" s="117" t="s">
        <v>137</v>
      </c>
    </row>
    <row r="170" spans="1:4" x14ac:dyDescent="0.25">
      <c r="A170" s="115" t="s">
        <v>48</v>
      </c>
      <c r="B170" s="123" t="s">
        <v>249</v>
      </c>
      <c r="C170" s="116" t="s">
        <v>415</v>
      </c>
      <c r="D170" s="117" t="s">
        <v>137</v>
      </c>
    </row>
    <row r="171" spans="1:4" x14ac:dyDescent="0.25">
      <c r="A171" s="115" t="s">
        <v>48</v>
      </c>
      <c r="B171" s="123" t="s">
        <v>416</v>
      </c>
      <c r="C171" s="116" t="s">
        <v>133</v>
      </c>
      <c r="D171" s="117" t="s">
        <v>137</v>
      </c>
    </row>
    <row r="172" spans="1:4" x14ac:dyDescent="0.25">
      <c r="A172" s="115" t="s">
        <v>48</v>
      </c>
      <c r="B172" s="123" t="s">
        <v>417</v>
      </c>
      <c r="C172" s="116" t="s">
        <v>418</v>
      </c>
      <c r="D172" s="117" t="s">
        <v>137</v>
      </c>
    </row>
    <row r="173" spans="1:4" x14ac:dyDescent="0.25">
      <c r="A173" s="115" t="s">
        <v>36</v>
      </c>
      <c r="B173" s="123" t="s">
        <v>348</v>
      </c>
      <c r="C173" s="116" t="s">
        <v>349</v>
      </c>
      <c r="D173" s="117" t="s">
        <v>137</v>
      </c>
    </row>
    <row r="174" spans="1:4" x14ac:dyDescent="0.25">
      <c r="A174" s="115" t="s">
        <v>36</v>
      </c>
      <c r="B174" s="123" t="s">
        <v>227</v>
      </c>
      <c r="C174" s="116" t="s">
        <v>342</v>
      </c>
      <c r="D174" s="117" t="s">
        <v>145</v>
      </c>
    </row>
    <row r="175" spans="1:4" x14ac:dyDescent="0.25">
      <c r="A175" s="115" t="s">
        <v>150</v>
      </c>
      <c r="B175" s="123" t="s">
        <v>98</v>
      </c>
      <c r="C175" s="116" t="s">
        <v>99</v>
      </c>
      <c r="D175" s="117" t="s">
        <v>146</v>
      </c>
    </row>
    <row r="176" spans="1:4" x14ac:dyDescent="0.25">
      <c r="A176" s="115" t="s">
        <v>24</v>
      </c>
      <c r="B176" s="123" t="s">
        <v>419</v>
      </c>
      <c r="C176" s="116" t="s">
        <v>189</v>
      </c>
      <c r="D176" s="117" t="s">
        <v>142</v>
      </c>
    </row>
    <row r="177" spans="1:4" x14ac:dyDescent="0.25">
      <c r="A177" s="115" t="s">
        <v>24</v>
      </c>
      <c r="B177" s="123" t="s">
        <v>420</v>
      </c>
      <c r="C177" s="116" t="s">
        <v>421</v>
      </c>
      <c r="D177" s="117" t="s">
        <v>142</v>
      </c>
    </row>
    <row r="178" spans="1:4" x14ac:dyDescent="0.25">
      <c r="A178" s="115" t="s">
        <v>24</v>
      </c>
      <c r="B178" s="123" t="s">
        <v>84</v>
      </c>
      <c r="C178" s="116" t="s">
        <v>156</v>
      </c>
      <c r="D178" s="117" t="s">
        <v>142</v>
      </c>
    </row>
    <row r="179" spans="1:4" x14ac:dyDescent="0.25">
      <c r="A179" s="115" t="s">
        <v>24</v>
      </c>
      <c r="B179" s="123" t="s">
        <v>362</v>
      </c>
      <c r="C179" s="116" t="s">
        <v>363</v>
      </c>
      <c r="D179" s="117" t="s">
        <v>137</v>
      </c>
    </row>
    <row r="180" spans="1:4" x14ac:dyDescent="0.25">
      <c r="A180" s="115" t="s">
        <v>24</v>
      </c>
      <c r="B180" s="123" t="s">
        <v>354</v>
      </c>
      <c r="C180" s="116" t="s">
        <v>355</v>
      </c>
      <c r="D180" s="117" t="s">
        <v>137</v>
      </c>
    </row>
    <row r="181" spans="1:4" x14ac:dyDescent="0.25">
      <c r="A181" s="115" t="s">
        <v>8</v>
      </c>
      <c r="B181" s="123" t="s">
        <v>108</v>
      </c>
      <c r="C181" s="116" t="s">
        <v>285</v>
      </c>
      <c r="D181" s="117" t="s">
        <v>138</v>
      </c>
    </row>
    <row r="182" spans="1:4" x14ac:dyDescent="0.25">
      <c r="A182" s="115" t="s">
        <v>6</v>
      </c>
      <c r="B182" s="123" t="s">
        <v>98</v>
      </c>
      <c r="C182" s="116" t="s">
        <v>99</v>
      </c>
      <c r="D182" s="117" t="s">
        <v>146</v>
      </c>
    </row>
    <row r="183" spans="1:4" x14ac:dyDescent="0.25">
      <c r="A183" s="115" t="s">
        <v>113</v>
      </c>
      <c r="B183" s="123" t="s">
        <v>200</v>
      </c>
      <c r="C183" s="116" t="s">
        <v>277</v>
      </c>
      <c r="D183" s="117" t="s">
        <v>139</v>
      </c>
    </row>
    <row r="184" spans="1:4" x14ac:dyDescent="0.25">
      <c r="A184" s="115" t="s">
        <v>15</v>
      </c>
      <c r="B184" s="123" t="s">
        <v>322</v>
      </c>
      <c r="C184" s="116" t="s">
        <v>323</v>
      </c>
      <c r="D184" s="117" t="s">
        <v>139</v>
      </c>
    </row>
    <row r="185" spans="1:4" x14ac:dyDescent="0.25">
      <c r="A185" s="115" t="s">
        <v>15</v>
      </c>
      <c r="B185" s="123" t="s">
        <v>271</v>
      </c>
      <c r="C185" s="116" t="s">
        <v>272</v>
      </c>
      <c r="D185" s="117" t="s">
        <v>139</v>
      </c>
    </row>
    <row r="186" spans="1:4" x14ac:dyDescent="0.25">
      <c r="A186" s="115" t="s">
        <v>15</v>
      </c>
      <c r="B186" s="123" t="s">
        <v>275</v>
      </c>
      <c r="C186" s="116" t="s">
        <v>276</v>
      </c>
      <c r="D186" s="117" t="s">
        <v>139</v>
      </c>
    </row>
    <row r="187" spans="1:4" x14ac:dyDescent="0.25">
      <c r="A187" s="115" t="s">
        <v>15</v>
      </c>
      <c r="B187" s="123" t="s">
        <v>200</v>
      </c>
      <c r="C187" s="116" t="s">
        <v>277</v>
      </c>
      <c r="D187" s="117" t="s">
        <v>139</v>
      </c>
    </row>
    <row r="188" spans="1:4" x14ac:dyDescent="0.25">
      <c r="A188" s="115" t="s">
        <v>15</v>
      </c>
      <c r="B188" s="123" t="s">
        <v>195</v>
      </c>
      <c r="C188" s="116" t="s">
        <v>278</v>
      </c>
      <c r="D188" s="117" t="s">
        <v>139</v>
      </c>
    </row>
    <row r="189" spans="1:4" x14ac:dyDescent="0.25">
      <c r="A189" s="115" t="s">
        <v>15</v>
      </c>
      <c r="B189" s="123" t="s">
        <v>109</v>
      </c>
      <c r="C189" s="116" t="s">
        <v>110</v>
      </c>
      <c r="D189" s="117" t="s">
        <v>138</v>
      </c>
    </row>
    <row r="190" spans="1:4" x14ac:dyDescent="0.25">
      <c r="A190" s="115" t="s">
        <v>422</v>
      </c>
      <c r="B190" s="123" t="s">
        <v>249</v>
      </c>
      <c r="C190" s="116" t="s">
        <v>415</v>
      </c>
      <c r="D190" s="117" t="s">
        <v>137</v>
      </c>
    </row>
    <row r="191" spans="1:4" x14ac:dyDescent="0.25">
      <c r="A191" s="115" t="s">
        <v>188</v>
      </c>
      <c r="B191" s="123" t="s">
        <v>233</v>
      </c>
      <c r="C191" s="116" t="s">
        <v>297</v>
      </c>
      <c r="D191" s="117" t="s">
        <v>137</v>
      </c>
    </row>
    <row r="192" spans="1:4" x14ac:dyDescent="0.25">
      <c r="A192" s="115" t="s">
        <v>49</v>
      </c>
      <c r="B192" s="123" t="s">
        <v>236</v>
      </c>
      <c r="C192" s="116" t="s">
        <v>102</v>
      </c>
      <c r="D192" s="117" t="s">
        <v>137</v>
      </c>
    </row>
    <row r="193" spans="1:4" x14ac:dyDescent="0.25">
      <c r="A193" s="115" t="s">
        <v>13</v>
      </c>
      <c r="B193" s="123" t="s">
        <v>107</v>
      </c>
      <c r="C193" s="116" t="s">
        <v>151</v>
      </c>
      <c r="D193" s="117" t="s">
        <v>138</v>
      </c>
    </row>
    <row r="194" spans="1:4" x14ac:dyDescent="0.25">
      <c r="A194" s="115" t="s">
        <v>423</v>
      </c>
      <c r="B194" s="123" t="s">
        <v>236</v>
      </c>
      <c r="C194" s="116" t="s">
        <v>102</v>
      </c>
      <c r="D194" s="117" t="s">
        <v>137</v>
      </c>
    </row>
    <row r="195" spans="1:4" x14ac:dyDescent="0.25">
      <c r="A195" s="115" t="s">
        <v>41</v>
      </c>
      <c r="B195" s="123" t="s">
        <v>424</v>
      </c>
      <c r="C195" s="116" t="s">
        <v>425</v>
      </c>
      <c r="D195" s="117" t="s">
        <v>137</v>
      </c>
    </row>
    <row r="196" spans="1:4" x14ac:dyDescent="0.25">
      <c r="A196" s="115" t="s">
        <v>41</v>
      </c>
      <c r="B196" s="123" t="s">
        <v>240</v>
      </c>
      <c r="C196" s="116" t="s">
        <v>296</v>
      </c>
      <c r="D196" s="117" t="s">
        <v>137</v>
      </c>
    </row>
    <row r="197" spans="1:4" x14ac:dyDescent="0.25">
      <c r="A197" s="115" t="s">
        <v>41</v>
      </c>
      <c r="B197" s="123" t="s">
        <v>411</v>
      </c>
      <c r="C197" s="116" t="s">
        <v>412</v>
      </c>
      <c r="D197" s="117" t="s">
        <v>137</v>
      </c>
    </row>
    <row r="198" spans="1:4" x14ac:dyDescent="0.25">
      <c r="A198" s="115" t="s">
        <v>7</v>
      </c>
      <c r="B198" s="123" t="s">
        <v>98</v>
      </c>
      <c r="C198" s="116" t="s">
        <v>99</v>
      </c>
      <c r="D198" s="117" t="s">
        <v>146</v>
      </c>
    </row>
    <row r="199" spans="1:4" x14ac:dyDescent="0.25">
      <c r="A199" s="115" t="s">
        <v>7</v>
      </c>
      <c r="B199" s="123" t="s">
        <v>426</v>
      </c>
      <c r="C199" s="116" t="s">
        <v>114</v>
      </c>
      <c r="D199" s="117" t="s">
        <v>137</v>
      </c>
    </row>
    <row r="200" spans="1:4" x14ac:dyDescent="0.25">
      <c r="A200" s="115" t="s">
        <v>153</v>
      </c>
      <c r="B200" s="123" t="s">
        <v>100</v>
      </c>
      <c r="C200" s="116" t="s">
        <v>152</v>
      </c>
      <c r="D200" s="117" t="s">
        <v>146</v>
      </c>
    </row>
    <row r="201" spans="1:4" x14ac:dyDescent="0.25">
      <c r="A201" s="115" t="s">
        <v>134</v>
      </c>
      <c r="B201" s="123" t="s">
        <v>246</v>
      </c>
      <c r="C201" s="116" t="s">
        <v>427</v>
      </c>
      <c r="D201" s="117" t="s">
        <v>137</v>
      </c>
    </row>
    <row r="202" spans="1:4" x14ac:dyDescent="0.25">
      <c r="A202" s="115" t="s">
        <v>47</v>
      </c>
      <c r="B202" s="123" t="s">
        <v>217</v>
      </c>
      <c r="C202" s="116" t="s">
        <v>310</v>
      </c>
      <c r="D202" s="117" t="s">
        <v>144</v>
      </c>
    </row>
    <row r="203" spans="1:4" x14ac:dyDescent="0.25">
      <c r="A203" s="115" t="s">
        <v>47</v>
      </c>
      <c r="B203" s="123" t="s">
        <v>311</v>
      </c>
      <c r="C203" s="116" t="s">
        <v>91</v>
      </c>
      <c r="D203" s="117" t="s">
        <v>144</v>
      </c>
    </row>
    <row r="204" spans="1:4" x14ac:dyDescent="0.25">
      <c r="A204" s="115" t="s">
        <v>178</v>
      </c>
      <c r="B204" s="123" t="s">
        <v>229</v>
      </c>
      <c r="C204" s="116" t="s">
        <v>177</v>
      </c>
      <c r="D204" s="117" t="s">
        <v>145</v>
      </c>
    </row>
    <row r="205" spans="1:4" x14ac:dyDescent="0.25">
      <c r="A205" s="115" t="s">
        <v>135</v>
      </c>
      <c r="B205" s="123" t="s">
        <v>301</v>
      </c>
      <c r="C205" s="116" t="s">
        <v>164</v>
      </c>
      <c r="D205" s="117" t="s">
        <v>141</v>
      </c>
    </row>
    <row r="206" spans="1:4" x14ac:dyDescent="0.25">
      <c r="A206" s="115" t="s">
        <v>135</v>
      </c>
      <c r="B206" s="123" t="s">
        <v>236</v>
      </c>
      <c r="C206" s="116" t="s">
        <v>102</v>
      </c>
      <c r="D206" s="117" t="s">
        <v>137</v>
      </c>
    </row>
    <row r="207" spans="1:4" x14ac:dyDescent="0.25">
      <c r="A207" s="115" t="s">
        <v>428</v>
      </c>
      <c r="B207" s="123" t="s">
        <v>429</v>
      </c>
      <c r="C207" s="116" t="s">
        <v>430</v>
      </c>
      <c r="D207" s="117" t="s">
        <v>142</v>
      </c>
    </row>
    <row r="208" spans="1:4" x14ac:dyDescent="0.25">
      <c r="A208" s="115" t="s">
        <v>431</v>
      </c>
      <c r="B208" s="123" t="s">
        <v>201</v>
      </c>
      <c r="C208" s="116" t="s">
        <v>432</v>
      </c>
      <c r="D208" s="117" t="s">
        <v>140</v>
      </c>
    </row>
    <row r="209" spans="1:4" x14ac:dyDescent="0.25">
      <c r="A209" s="115" t="s">
        <v>42</v>
      </c>
      <c r="B209" s="123" t="s">
        <v>426</v>
      </c>
      <c r="C209" s="116" t="s">
        <v>114</v>
      </c>
      <c r="D209" s="117" t="s">
        <v>137</v>
      </c>
    </row>
    <row r="210" spans="1:4" x14ac:dyDescent="0.25">
      <c r="A210" s="115" t="s">
        <v>27</v>
      </c>
      <c r="B210" s="123" t="s">
        <v>433</v>
      </c>
      <c r="C210" s="116" t="s">
        <v>434</v>
      </c>
      <c r="D210" s="117" t="s">
        <v>141</v>
      </c>
    </row>
    <row r="211" spans="1:4" x14ac:dyDescent="0.25">
      <c r="A211" s="115" t="s">
        <v>27</v>
      </c>
      <c r="B211" s="123" t="s">
        <v>435</v>
      </c>
      <c r="C211" s="116" t="s">
        <v>436</v>
      </c>
      <c r="D211" s="117" t="s">
        <v>141</v>
      </c>
    </row>
    <row r="212" spans="1:4" x14ac:dyDescent="0.25">
      <c r="A212" s="115" t="s">
        <v>27</v>
      </c>
      <c r="B212" s="123" t="s">
        <v>437</v>
      </c>
      <c r="C212" s="116" t="s">
        <v>166</v>
      </c>
      <c r="D212" s="117" t="s">
        <v>141</v>
      </c>
    </row>
    <row r="213" spans="1:4" x14ac:dyDescent="0.25">
      <c r="A213" s="115" t="s">
        <v>27</v>
      </c>
      <c r="B213" s="123" t="s">
        <v>438</v>
      </c>
      <c r="C213" s="116" t="s">
        <v>439</v>
      </c>
      <c r="D213" s="117" t="s">
        <v>141</v>
      </c>
    </row>
    <row r="214" spans="1:4" x14ac:dyDescent="0.25">
      <c r="A214" s="115" t="s">
        <v>27</v>
      </c>
      <c r="B214" s="123" t="s">
        <v>440</v>
      </c>
      <c r="C214" s="116" t="s">
        <v>167</v>
      </c>
      <c r="D214" s="117" t="s">
        <v>141</v>
      </c>
    </row>
    <row r="215" spans="1:4" x14ac:dyDescent="0.25">
      <c r="A215" s="115" t="s">
        <v>27</v>
      </c>
      <c r="B215" s="123" t="s">
        <v>385</v>
      </c>
      <c r="C215" s="116" t="s">
        <v>386</v>
      </c>
      <c r="D215" s="117" t="s">
        <v>141</v>
      </c>
    </row>
    <row r="216" spans="1:4" x14ac:dyDescent="0.25">
      <c r="A216" s="115" t="s">
        <v>27</v>
      </c>
      <c r="B216" s="123" t="s">
        <v>441</v>
      </c>
      <c r="C216" s="116" t="s">
        <v>442</v>
      </c>
      <c r="D216" s="117" t="s">
        <v>141</v>
      </c>
    </row>
    <row r="217" spans="1:4" x14ac:dyDescent="0.25">
      <c r="A217" s="115" t="s">
        <v>27</v>
      </c>
      <c r="B217" s="123" t="s">
        <v>443</v>
      </c>
      <c r="C217" s="116" t="s">
        <v>171</v>
      </c>
      <c r="D217" s="117" t="s">
        <v>141</v>
      </c>
    </row>
    <row r="218" spans="1:4" x14ac:dyDescent="0.25">
      <c r="A218" s="115" t="s">
        <v>27</v>
      </c>
      <c r="B218" s="123" t="s">
        <v>391</v>
      </c>
      <c r="C218" s="116" t="s">
        <v>392</v>
      </c>
      <c r="D218" s="117" t="s">
        <v>141</v>
      </c>
    </row>
    <row r="219" spans="1:4" x14ac:dyDescent="0.25">
      <c r="A219" s="115" t="s">
        <v>27</v>
      </c>
      <c r="B219" s="123" t="s">
        <v>444</v>
      </c>
      <c r="C219" s="116" t="s">
        <v>445</v>
      </c>
      <c r="D219" s="117" t="s">
        <v>141</v>
      </c>
    </row>
    <row r="220" spans="1:4" x14ac:dyDescent="0.25">
      <c r="A220" s="115" t="s">
        <v>27</v>
      </c>
      <c r="B220" s="123" t="s">
        <v>446</v>
      </c>
      <c r="C220" s="116" t="s">
        <v>447</v>
      </c>
      <c r="D220" s="117" t="s">
        <v>141</v>
      </c>
    </row>
    <row r="221" spans="1:4" x14ac:dyDescent="0.25">
      <c r="A221" s="115" t="s">
        <v>27</v>
      </c>
      <c r="B221" s="123" t="s">
        <v>448</v>
      </c>
      <c r="C221" s="116" t="s">
        <v>449</v>
      </c>
      <c r="D221" s="117" t="s">
        <v>141</v>
      </c>
    </row>
    <row r="222" spans="1:4" x14ac:dyDescent="0.25">
      <c r="A222" s="115" t="s">
        <v>27</v>
      </c>
      <c r="B222" s="123" t="s">
        <v>450</v>
      </c>
      <c r="C222" s="116" t="s">
        <v>451</v>
      </c>
      <c r="D222" s="117" t="s">
        <v>141</v>
      </c>
    </row>
    <row r="223" spans="1:4" x14ac:dyDescent="0.25">
      <c r="A223" s="115" t="s">
        <v>27</v>
      </c>
      <c r="B223" s="123" t="s">
        <v>452</v>
      </c>
      <c r="C223" s="116" t="s">
        <v>453</v>
      </c>
      <c r="D223" s="117" t="s">
        <v>141</v>
      </c>
    </row>
    <row r="224" spans="1:4" x14ac:dyDescent="0.25">
      <c r="A224" s="115" t="s">
        <v>31</v>
      </c>
      <c r="B224" s="123" t="s">
        <v>352</v>
      </c>
      <c r="C224" s="116" t="s">
        <v>105</v>
      </c>
      <c r="D224" s="117" t="s">
        <v>137</v>
      </c>
    </row>
    <row r="225" spans="1:4" x14ac:dyDescent="0.25">
      <c r="A225" s="115" t="s">
        <v>31</v>
      </c>
      <c r="B225" s="123" t="s">
        <v>454</v>
      </c>
      <c r="C225" s="116" t="s">
        <v>455</v>
      </c>
      <c r="D225" s="117" t="s">
        <v>137</v>
      </c>
    </row>
    <row r="226" spans="1:4" x14ac:dyDescent="0.25">
      <c r="A226" s="115" t="s">
        <v>31</v>
      </c>
      <c r="B226" s="123" t="s">
        <v>356</v>
      </c>
      <c r="C226" s="116" t="s">
        <v>357</v>
      </c>
      <c r="D226" s="117" t="s">
        <v>137</v>
      </c>
    </row>
    <row r="227" spans="1:4" x14ac:dyDescent="0.25">
      <c r="A227" s="115" t="s">
        <v>31</v>
      </c>
      <c r="B227" s="123" t="s">
        <v>248</v>
      </c>
      <c r="C227" s="116" t="s">
        <v>366</v>
      </c>
      <c r="D227" s="117" t="s">
        <v>137</v>
      </c>
    </row>
    <row r="228" spans="1:4" x14ac:dyDescent="0.25">
      <c r="A228" s="115" t="s">
        <v>31</v>
      </c>
      <c r="B228" s="123" t="s">
        <v>360</v>
      </c>
      <c r="C228" s="116" t="s">
        <v>361</v>
      </c>
      <c r="D228" s="117" t="s">
        <v>137</v>
      </c>
    </row>
    <row r="229" spans="1:4" x14ac:dyDescent="0.25">
      <c r="A229" s="115" t="s">
        <v>32</v>
      </c>
      <c r="B229" s="123" t="s">
        <v>242</v>
      </c>
      <c r="C229" s="116" t="s">
        <v>112</v>
      </c>
      <c r="D229" s="117" t="s">
        <v>137</v>
      </c>
    </row>
    <row r="230" spans="1:4" x14ac:dyDescent="0.25">
      <c r="A230" s="115" t="s">
        <v>32</v>
      </c>
      <c r="B230" s="123" t="s">
        <v>454</v>
      </c>
      <c r="C230" s="116" t="s">
        <v>455</v>
      </c>
      <c r="D230" s="117" t="s">
        <v>137</v>
      </c>
    </row>
    <row r="231" spans="1:4" x14ac:dyDescent="0.25">
      <c r="A231" s="115" t="s">
        <v>32</v>
      </c>
      <c r="B231" s="123" t="s">
        <v>241</v>
      </c>
      <c r="C231" s="116" t="s">
        <v>181</v>
      </c>
      <c r="D231" s="117" t="s">
        <v>137</v>
      </c>
    </row>
    <row r="232" spans="1:4" x14ac:dyDescent="0.25">
      <c r="A232" s="115" t="s">
        <v>32</v>
      </c>
      <c r="B232" s="123" t="s">
        <v>303</v>
      </c>
      <c r="C232" s="116" t="s">
        <v>304</v>
      </c>
      <c r="D232" s="117" t="s">
        <v>137</v>
      </c>
    </row>
    <row r="233" spans="1:4" x14ac:dyDescent="0.25">
      <c r="A233" s="115" t="s">
        <v>32</v>
      </c>
      <c r="B233" s="123" t="s">
        <v>416</v>
      </c>
      <c r="C233" s="116" t="s">
        <v>133</v>
      </c>
      <c r="D233" s="117" t="s">
        <v>137</v>
      </c>
    </row>
    <row r="234" spans="1:4" x14ac:dyDescent="0.25">
      <c r="A234" s="115" t="s">
        <v>32</v>
      </c>
      <c r="B234" s="123" t="s">
        <v>364</v>
      </c>
      <c r="C234" s="116" t="s">
        <v>365</v>
      </c>
      <c r="D234" s="117" t="s">
        <v>137</v>
      </c>
    </row>
    <row r="235" spans="1:4" x14ac:dyDescent="0.25">
      <c r="A235" s="115" t="s">
        <v>32</v>
      </c>
      <c r="B235" s="123" t="s">
        <v>232</v>
      </c>
      <c r="C235" s="116" t="s">
        <v>290</v>
      </c>
      <c r="D235" s="117" t="s">
        <v>137</v>
      </c>
    </row>
    <row r="236" spans="1:4" x14ac:dyDescent="0.25">
      <c r="A236" s="115" t="s">
        <v>32</v>
      </c>
      <c r="B236" s="123" t="s">
        <v>407</v>
      </c>
      <c r="C236" s="116" t="s">
        <v>408</v>
      </c>
      <c r="D236" s="117" t="s">
        <v>137</v>
      </c>
    </row>
    <row r="237" spans="1:4" x14ac:dyDescent="0.25">
      <c r="A237" s="115" t="s">
        <v>33</v>
      </c>
      <c r="B237" s="123" t="s">
        <v>352</v>
      </c>
      <c r="C237" s="116" t="s">
        <v>105</v>
      </c>
      <c r="D237" s="117" t="s">
        <v>137</v>
      </c>
    </row>
    <row r="238" spans="1:4" x14ac:dyDescent="0.25">
      <c r="A238" s="115" t="s">
        <v>33</v>
      </c>
      <c r="B238" s="123" t="s">
        <v>454</v>
      </c>
      <c r="C238" s="116" t="s">
        <v>455</v>
      </c>
      <c r="D238" s="117" t="s">
        <v>137</v>
      </c>
    </row>
    <row r="239" spans="1:4" x14ac:dyDescent="0.25">
      <c r="A239" s="115" t="s">
        <v>33</v>
      </c>
      <c r="B239" s="123" t="s">
        <v>360</v>
      </c>
      <c r="C239" s="116" t="s">
        <v>361</v>
      </c>
      <c r="D239" s="117" t="s">
        <v>137</v>
      </c>
    </row>
    <row r="240" spans="1:4" x14ac:dyDescent="0.25">
      <c r="A240" s="115" t="s">
        <v>34</v>
      </c>
      <c r="B240" s="123" t="s">
        <v>242</v>
      </c>
      <c r="C240" s="116" t="s">
        <v>112</v>
      </c>
      <c r="D240" s="117" t="s">
        <v>137</v>
      </c>
    </row>
    <row r="241" spans="1:4" x14ac:dyDescent="0.25">
      <c r="A241" s="115" t="s">
        <v>34</v>
      </c>
      <c r="B241" s="123" t="s">
        <v>352</v>
      </c>
      <c r="C241" s="116" t="s">
        <v>105</v>
      </c>
      <c r="D241" s="117" t="s">
        <v>137</v>
      </c>
    </row>
    <row r="242" spans="1:4" x14ac:dyDescent="0.25">
      <c r="A242" s="115" t="s">
        <v>34</v>
      </c>
      <c r="B242" s="123" t="s">
        <v>454</v>
      </c>
      <c r="C242" s="116" t="s">
        <v>455</v>
      </c>
      <c r="D242" s="117" t="s">
        <v>137</v>
      </c>
    </row>
    <row r="243" spans="1:4" x14ac:dyDescent="0.25">
      <c r="A243" s="115" t="s">
        <v>34</v>
      </c>
      <c r="B243" s="123" t="s">
        <v>348</v>
      </c>
      <c r="C243" s="116" t="s">
        <v>349</v>
      </c>
      <c r="D243" s="117" t="s">
        <v>137</v>
      </c>
    </row>
    <row r="244" spans="1:4" x14ac:dyDescent="0.25">
      <c r="A244" s="115" t="s">
        <v>34</v>
      </c>
      <c r="B244" s="123" t="s">
        <v>241</v>
      </c>
      <c r="C244" s="116" t="s">
        <v>181</v>
      </c>
      <c r="D244" s="117" t="s">
        <v>137</v>
      </c>
    </row>
    <row r="245" spans="1:4" x14ac:dyDescent="0.25">
      <c r="A245" s="115" t="s">
        <v>34</v>
      </c>
      <c r="B245" s="123" t="s">
        <v>303</v>
      </c>
      <c r="C245" s="116" t="s">
        <v>304</v>
      </c>
      <c r="D245" s="117" t="s">
        <v>137</v>
      </c>
    </row>
    <row r="246" spans="1:4" x14ac:dyDescent="0.25">
      <c r="A246" s="115" t="s">
        <v>34</v>
      </c>
      <c r="B246" s="123" t="s">
        <v>416</v>
      </c>
      <c r="C246" s="116" t="s">
        <v>133</v>
      </c>
      <c r="D246" s="117" t="s">
        <v>137</v>
      </c>
    </row>
    <row r="247" spans="1:4" x14ac:dyDescent="0.25">
      <c r="A247" s="115" t="s">
        <v>34</v>
      </c>
      <c r="B247" s="123" t="s">
        <v>405</v>
      </c>
      <c r="C247" s="116" t="s">
        <v>406</v>
      </c>
      <c r="D247" s="117" t="s">
        <v>137</v>
      </c>
    </row>
    <row r="248" spans="1:4" x14ac:dyDescent="0.25">
      <c r="A248" s="115" t="s">
        <v>34</v>
      </c>
      <c r="B248" s="123" t="s">
        <v>239</v>
      </c>
      <c r="C248" s="116" t="s">
        <v>341</v>
      </c>
      <c r="D248" s="117" t="s">
        <v>137</v>
      </c>
    </row>
    <row r="249" spans="1:4" x14ac:dyDescent="0.25">
      <c r="A249" s="115" t="s">
        <v>34</v>
      </c>
      <c r="B249" s="123" t="s">
        <v>364</v>
      </c>
      <c r="C249" s="116" t="s">
        <v>365</v>
      </c>
      <c r="D249" s="117" t="s">
        <v>137</v>
      </c>
    </row>
    <row r="250" spans="1:4" x14ac:dyDescent="0.25">
      <c r="A250" s="115" t="s">
        <v>34</v>
      </c>
      <c r="B250" s="123" t="s">
        <v>232</v>
      </c>
      <c r="C250" s="116" t="s">
        <v>290</v>
      </c>
      <c r="D250" s="117" t="s">
        <v>137</v>
      </c>
    </row>
    <row r="251" spans="1:4" x14ac:dyDescent="0.25">
      <c r="A251" s="115" t="s">
        <v>34</v>
      </c>
      <c r="B251" s="123" t="s">
        <v>403</v>
      </c>
      <c r="C251" s="116" t="s">
        <v>404</v>
      </c>
      <c r="D251" s="117" t="s">
        <v>137</v>
      </c>
    </row>
    <row r="252" spans="1:4" x14ac:dyDescent="0.25">
      <c r="A252" s="115" t="s">
        <v>34</v>
      </c>
      <c r="B252" s="123" t="s">
        <v>248</v>
      </c>
      <c r="C252" s="116" t="s">
        <v>366</v>
      </c>
      <c r="D252" s="117" t="s">
        <v>137</v>
      </c>
    </row>
    <row r="253" spans="1:4" x14ac:dyDescent="0.25">
      <c r="A253" s="115" t="s">
        <v>34</v>
      </c>
      <c r="B253" s="123" t="s">
        <v>456</v>
      </c>
      <c r="C253" s="116" t="s">
        <v>457</v>
      </c>
      <c r="D253" s="117" t="s">
        <v>137</v>
      </c>
    </row>
    <row r="254" spans="1:4" x14ac:dyDescent="0.25">
      <c r="A254" s="115" t="s">
        <v>34</v>
      </c>
      <c r="B254" s="123" t="s">
        <v>360</v>
      </c>
      <c r="C254" s="116" t="s">
        <v>361</v>
      </c>
      <c r="D254" s="117" t="s">
        <v>137</v>
      </c>
    </row>
    <row r="255" spans="1:4" x14ac:dyDescent="0.25">
      <c r="A255" s="115" t="s">
        <v>34</v>
      </c>
      <c r="B255" s="123" t="s">
        <v>407</v>
      </c>
      <c r="C255" s="116" t="s">
        <v>408</v>
      </c>
      <c r="D255" s="117" t="s">
        <v>137</v>
      </c>
    </row>
    <row r="256" spans="1:4" x14ac:dyDescent="0.25">
      <c r="A256" s="115" t="s">
        <v>34</v>
      </c>
      <c r="B256" s="123" t="s">
        <v>458</v>
      </c>
      <c r="C256" s="116" t="s">
        <v>459</v>
      </c>
      <c r="D256" s="117" t="s">
        <v>137</v>
      </c>
    </row>
    <row r="257" spans="1:4" x14ac:dyDescent="0.25">
      <c r="A257" s="115" t="s">
        <v>28</v>
      </c>
      <c r="B257" s="123" t="s">
        <v>433</v>
      </c>
      <c r="C257" s="116" t="s">
        <v>434</v>
      </c>
      <c r="D257" s="117" t="s">
        <v>141</v>
      </c>
    </row>
    <row r="258" spans="1:4" x14ac:dyDescent="0.25">
      <c r="A258" s="115" t="s">
        <v>187</v>
      </c>
      <c r="B258" s="123" t="s">
        <v>248</v>
      </c>
      <c r="C258" s="116" t="s">
        <v>366</v>
      </c>
      <c r="D258" s="117" t="s">
        <v>137</v>
      </c>
    </row>
    <row r="259" spans="1:4" x14ac:dyDescent="0.25">
      <c r="A259" s="115" t="s">
        <v>39</v>
      </c>
      <c r="B259" s="123" t="s">
        <v>249</v>
      </c>
      <c r="C259" s="116" t="s">
        <v>415</v>
      </c>
      <c r="D259" s="117" t="s">
        <v>137</v>
      </c>
    </row>
    <row r="260" spans="1:4" ht="14.4" thickBot="1" x14ac:dyDescent="0.3">
      <c r="A260" s="118" t="s">
        <v>163</v>
      </c>
      <c r="B260" s="124" t="s">
        <v>380</v>
      </c>
      <c r="C260" s="119" t="s">
        <v>162</v>
      </c>
      <c r="D260" s="120" t="s">
        <v>141</v>
      </c>
    </row>
    <row r="262" spans="1:4" x14ac:dyDescent="0.25">
      <c r="A262" s="78" t="s">
        <v>478</v>
      </c>
    </row>
    <row r="263" spans="1:4" x14ac:dyDescent="0.25">
      <c r="A263" s="78" t="s">
        <v>462</v>
      </c>
    </row>
  </sheetData>
  <sortState ref="A5:D240">
    <sortCondition ref="A5:A240"/>
  </sortState>
  <mergeCells count="1">
    <mergeCell ref="A1:D1"/>
  </mergeCells>
  <hyperlinks>
    <hyperlink ref="A1:B1" location="CONTENIDO!A1" display="COSTOS DE OPERACIÓN I  SEMESTRE DE 2011 POR DESIGNADOR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A20" sqref="A20:D20"/>
    </sheetView>
  </sheetViews>
  <sheetFormatPr baseColWidth="10" defaultRowHeight="13.8" x14ac:dyDescent="0.25"/>
  <cols>
    <col min="1" max="1" width="50.26953125" bestFit="1" customWidth="1"/>
    <col min="2" max="2" width="15.26953125" customWidth="1"/>
    <col min="3" max="3" width="12.81640625" customWidth="1"/>
    <col min="4" max="4" width="16" customWidth="1"/>
    <col min="6" max="6" width="36.7265625" bestFit="1" customWidth="1"/>
    <col min="7" max="8" width="0" hidden="1" customWidth="1"/>
  </cols>
  <sheetData>
    <row r="1" spans="1:13" ht="14.4" thickBot="1" x14ac:dyDescent="0.3">
      <c r="A1" s="308" t="s">
        <v>461</v>
      </c>
      <c r="B1" s="309"/>
      <c r="C1" s="309"/>
      <c r="D1" s="310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5" thickBot="1" x14ac:dyDescent="0.25">
      <c r="A2" s="313" t="s">
        <v>462</v>
      </c>
      <c r="B2" s="313"/>
      <c r="C2" s="313"/>
      <c r="D2" s="31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42" customHeight="1" thickBot="1" x14ac:dyDescent="0.25">
      <c r="A3" s="125" t="s">
        <v>126</v>
      </c>
      <c r="B3" s="125" t="s">
        <v>117</v>
      </c>
      <c r="C3" s="125" t="s">
        <v>124</v>
      </c>
      <c r="D3" s="125" t="s">
        <v>543</v>
      </c>
      <c r="F3" s="6" t="s">
        <v>126</v>
      </c>
      <c r="G3" s="6" t="s">
        <v>117</v>
      </c>
      <c r="H3" s="6" t="s">
        <v>124</v>
      </c>
      <c r="I3" s="6" t="s">
        <v>118</v>
      </c>
    </row>
    <row r="4" spans="1:13" ht="28.2" customHeight="1" x14ac:dyDescent="0.3">
      <c r="A4" s="7" t="s">
        <v>121</v>
      </c>
      <c r="B4" s="52">
        <v>6</v>
      </c>
      <c r="C4" s="52">
        <v>6</v>
      </c>
      <c r="D4" s="8">
        <f>+B4/C4</f>
        <v>1</v>
      </c>
      <c r="F4" s="7" t="s">
        <v>544</v>
      </c>
      <c r="G4" s="52">
        <v>6</v>
      </c>
      <c r="H4" s="52">
        <v>6</v>
      </c>
      <c r="I4" s="8">
        <f>+G4/H4</f>
        <v>1</v>
      </c>
    </row>
    <row r="5" spans="1:13" ht="28.2" customHeight="1" x14ac:dyDescent="0.3">
      <c r="A5" s="9" t="s">
        <v>215</v>
      </c>
      <c r="B5" s="45">
        <v>24</v>
      </c>
      <c r="C5" s="45">
        <v>26</v>
      </c>
      <c r="D5" s="10">
        <f t="shared" ref="D5:D12" si="0">+B5/C5</f>
        <v>0.92307692307692313</v>
      </c>
      <c r="F5" s="9" t="s">
        <v>545</v>
      </c>
      <c r="G5" s="45">
        <v>21</v>
      </c>
      <c r="H5" s="45">
        <v>27</v>
      </c>
      <c r="I5" s="10">
        <f t="shared" ref="I5:I13" si="1">+D5</f>
        <v>0.92307692307692313</v>
      </c>
    </row>
    <row r="6" spans="1:13" ht="28.2" customHeight="1" x14ac:dyDescent="0.3">
      <c r="A6" s="9" t="s">
        <v>120</v>
      </c>
      <c r="B6" s="45">
        <v>9</v>
      </c>
      <c r="C6" s="45">
        <v>9</v>
      </c>
      <c r="D6" s="10">
        <f t="shared" si="0"/>
        <v>1</v>
      </c>
      <c r="F6" s="9" t="s">
        <v>546</v>
      </c>
      <c r="G6" s="45">
        <v>9</v>
      </c>
      <c r="H6" s="45">
        <v>9</v>
      </c>
      <c r="I6" s="10">
        <f t="shared" si="1"/>
        <v>1</v>
      </c>
    </row>
    <row r="7" spans="1:13" ht="28.2" customHeight="1" x14ac:dyDescent="0.3">
      <c r="A7" s="9" t="s">
        <v>119</v>
      </c>
      <c r="B7" s="45">
        <v>8</v>
      </c>
      <c r="C7" s="45">
        <v>11</v>
      </c>
      <c r="D7" s="10">
        <f t="shared" si="0"/>
        <v>0.72727272727272729</v>
      </c>
      <c r="F7" s="9" t="s">
        <v>547</v>
      </c>
      <c r="G7" s="45">
        <v>10</v>
      </c>
      <c r="H7" s="45">
        <v>14</v>
      </c>
      <c r="I7" s="10">
        <f t="shared" si="1"/>
        <v>0.72727272727272729</v>
      </c>
    </row>
    <row r="8" spans="1:13" ht="28.2" customHeight="1" x14ac:dyDescent="0.3">
      <c r="A8" s="9" t="s">
        <v>122</v>
      </c>
      <c r="B8" s="45">
        <v>2</v>
      </c>
      <c r="C8" s="45">
        <v>3</v>
      </c>
      <c r="D8" s="10">
        <f t="shared" si="0"/>
        <v>0.66666666666666663</v>
      </c>
      <c r="F8" s="9" t="s">
        <v>548</v>
      </c>
      <c r="G8" s="45">
        <v>3</v>
      </c>
      <c r="H8" s="45">
        <v>3</v>
      </c>
      <c r="I8" s="10">
        <f t="shared" si="1"/>
        <v>0.66666666666666663</v>
      </c>
    </row>
    <row r="9" spans="1:13" ht="28.2" customHeight="1" x14ac:dyDescent="0.3">
      <c r="A9" s="9" t="s">
        <v>127</v>
      </c>
      <c r="B9" s="45">
        <v>3</v>
      </c>
      <c r="C9" s="45">
        <v>3</v>
      </c>
      <c r="D9" s="10">
        <f t="shared" si="0"/>
        <v>1</v>
      </c>
      <c r="F9" s="9" t="s">
        <v>549</v>
      </c>
      <c r="G9" s="45">
        <v>0</v>
      </c>
      <c r="H9" s="45">
        <v>0</v>
      </c>
      <c r="I9" s="10">
        <f t="shared" si="1"/>
        <v>1</v>
      </c>
    </row>
    <row r="10" spans="1:13" ht="28.2" customHeight="1" x14ac:dyDescent="0.3">
      <c r="A10" s="9" t="s">
        <v>123</v>
      </c>
      <c r="B10" s="45">
        <v>53</v>
      </c>
      <c r="C10" s="45">
        <v>57</v>
      </c>
      <c r="D10" s="10">
        <f t="shared" si="0"/>
        <v>0.92982456140350878</v>
      </c>
      <c r="F10" s="9" t="s">
        <v>550</v>
      </c>
      <c r="G10" s="45">
        <v>52</v>
      </c>
      <c r="H10" s="45">
        <v>56</v>
      </c>
      <c r="I10" s="10">
        <f t="shared" si="1"/>
        <v>0.92982456140350878</v>
      </c>
    </row>
    <row r="11" spans="1:13" ht="28.2" customHeight="1" x14ac:dyDescent="0.3">
      <c r="A11" s="9" t="s">
        <v>125</v>
      </c>
      <c r="B11" s="45">
        <v>38</v>
      </c>
      <c r="C11" s="45">
        <v>41</v>
      </c>
      <c r="D11" s="10">
        <f t="shared" si="0"/>
        <v>0.92682926829268297</v>
      </c>
      <c r="F11" s="9" t="s">
        <v>551</v>
      </c>
      <c r="G11" s="45">
        <v>27</v>
      </c>
      <c r="H11" s="45">
        <v>43</v>
      </c>
      <c r="I11" s="10">
        <f t="shared" si="1"/>
        <v>0.92682926829268297</v>
      </c>
    </row>
    <row r="12" spans="1:13" ht="28.2" customHeight="1" thickBot="1" x14ac:dyDescent="0.35">
      <c r="A12" s="11" t="s">
        <v>128</v>
      </c>
      <c r="B12" s="53">
        <v>8</v>
      </c>
      <c r="C12" s="53">
        <v>11</v>
      </c>
      <c r="D12" s="12">
        <f t="shared" si="0"/>
        <v>0.72727272727272729</v>
      </c>
      <c r="F12" s="11" t="s">
        <v>128</v>
      </c>
      <c r="G12" s="53">
        <v>4</v>
      </c>
      <c r="H12" s="53">
        <v>6</v>
      </c>
      <c r="I12" s="12">
        <f t="shared" si="1"/>
        <v>0.72727272727272729</v>
      </c>
    </row>
    <row r="13" spans="1:13" ht="28.2" customHeight="1" thickBot="1" x14ac:dyDescent="0.35">
      <c r="A13" s="126" t="s">
        <v>214</v>
      </c>
      <c r="B13" s="127">
        <f>SUM(B4:B12)</f>
        <v>151</v>
      </c>
      <c r="C13" s="127">
        <f t="shared" ref="C13" si="2">SUM(C4:C12)</f>
        <v>167</v>
      </c>
      <c r="D13" s="128">
        <f>+B13/C13</f>
        <v>0.90419161676646709</v>
      </c>
      <c r="F13" s="13"/>
      <c r="G13" s="14"/>
      <c r="H13" s="14"/>
      <c r="I13" s="15">
        <f t="shared" si="1"/>
        <v>0.90419161676646709</v>
      </c>
    </row>
    <row r="14" spans="1:13" ht="14.25" customHeight="1" x14ac:dyDescent="0.25">
      <c r="E14" s="315" t="s">
        <v>552</v>
      </c>
      <c r="F14" s="315"/>
      <c r="G14" s="315"/>
      <c r="H14" s="315"/>
      <c r="I14" s="315"/>
      <c r="J14" s="315"/>
      <c r="K14" s="315"/>
    </row>
    <row r="15" spans="1:13" ht="17.399999999999999" customHeight="1" x14ac:dyDescent="0.25">
      <c r="A15" s="311" t="s">
        <v>463</v>
      </c>
      <c r="B15" s="312"/>
      <c r="C15" s="312"/>
      <c r="D15" s="312"/>
      <c r="E15" s="315"/>
      <c r="F15" s="315"/>
      <c r="G15" s="315"/>
      <c r="H15" s="315"/>
      <c r="I15" s="315"/>
      <c r="J15" s="315"/>
      <c r="K15" s="315"/>
    </row>
    <row r="16" spans="1:13" ht="14.4" x14ac:dyDescent="0.3">
      <c r="A16" s="44"/>
      <c r="B16" s="16"/>
      <c r="C16" s="5"/>
      <c r="E16" s="315"/>
      <c r="F16" s="315"/>
      <c r="G16" s="315"/>
      <c r="H16" s="315"/>
      <c r="I16" s="315"/>
      <c r="J16" s="315"/>
      <c r="K16" s="315"/>
    </row>
    <row r="17" spans="1:11" x14ac:dyDescent="0.25">
      <c r="A17" s="311" t="s">
        <v>505</v>
      </c>
      <c r="B17" s="312"/>
      <c r="C17" s="312"/>
      <c r="D17" s="312"/>
      <c r="E17" s="315"/>
      <c r="F17" s="315"/>
      <c r="G17" s="315"/>
      <c r="H17" s="315"/>
      <c r="I17" s="315"/>
      <c r="J17" s="315"/>
      <c r="K17" s="315"/>
    </row>
    <row r="18" spans="1:11" x14ac:dyDescent="0.25">
      <c r="A18" s="311" t="s">
        <v>464</v>
      </c>
      <c r="B18" s="312"/>
      <c r="C18" s="312"/>
      <c r="D18" s="312"/>
      <c r="E18" s="315"/>
      <c r="F18" s="315"/>
      <c r="G18" s="315"/>
      <c r="H18" s="315"/>
      <c r="I18" s="315"/>
      <c r="J18" s="315"/>
      <c r="K18" s="315"/>
    </row>
    <row r="19" spans="1:11" x14ac:dyDescent="0.25">
      <c r="A19" s="311" t="s">
        <v>468</v>
      </c>
      <c r="B19" s="312"/>
      <c r="C19" s="312"/>
      <c r="D19" s="312"/>
    </row>
    <row r="20" spans="1:11" x14ac:dyDescent="0.25">
      <c r="A20" s="311" t="s">
        <v>465</v>
      </c>
      <c r="B20" s="312"/>
      <c r="C20" s="312"/>
      <c r="D20" s="312"/>
    </row>
    <row r="21" spans="1:11" x14ac:dyDescent="0.25">
      <c r="A21" s="311" t="s">
        <v>466</v>
      </c>
      <c r="B21" s="312"/>
      <c r="C21" s="312"/>
      <c r="D21" s="312"/>
    </row>
    <row r="22" spans="1:11" ht="13.95" customHeight="1" x14ac:dyDescent="0.25">
      <c r="A22" s="311" t="s">
        <v>467</v>
      </c>
      <c r="B22" s="312"/>
      <c r="C22" s="312"/>
      <c r="D22" s="312"/>
    </row>
    <row r="23" spans="1:11" ht="14.4" x14ac:dyDescent="0.3">
      <c r="A23" s="16"/>
      <c r="B23" s="16"/>
      <c r="C23" s="5"/>
    </row>
    <row r="24" spans="1:11" ht="14.4" x14ac:dyDescent="0.3">
      <c r="A24" s="78"/>
      <c r="B24" s="16"/>
      <c r="C24" s="5"/>
    </row>
    <row r="26" spans="1:11" x14ac:dyDescent="0.25">
      <c r="A26" s="67"/>
      <c r="B26" s="67"/>
      <c r="C26" s="67"/>
      <c r="D26" s="67"/>
    </row>
    <row r="27" spans="1:11" x14ac:dyDescent="0.25">
      <c r="A27" s="67"/>
    </row>
    <row r="28" spans="1:11" x14ac:dyDescent="0.25">
      <c r="A28" s="67"/>
    </row>
  </sheetData>
  <mergeCells count="11">
    <mergeCell ref="E1:M1"/>
    <mergeCell ref="A1:D1"/>
    <mergeCell ref="A22:D22"/>
    <mergeCell ref="A15:D15"/>
    <mergeCell ref="A17:D17"/>
    <mergeCell ref="A18:D18"/>
    <mergeCell ref="A20:D20"/>
    <mergeCell ref="A21:D21"/>
    <mergeCell ref="A19:D19"/>
    <mergeCell ref="A2:D2"/>
    <mergeCell ref="E14:K18"/>
  </mergeCells>
  <hyperlinks>
    <hyperlink ref="A1:D1" location="CONTENIDO!A1" display="COBERTURA  COSTOS DE OPERACIÓN  AÑO  DE 201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P25" sqref="P25"/>
    </sheetView>
  </sheetViews>
  <sheetFormatPr baseColWidth="10" defaultRowHeight="13.8" x14ac:dyDescent="0.25"/>
  <cols>
    <col min="1" max="1" width="20.90625" bestFit="1" customWidth="1"/>
    <col min="2" max="2" width="12.6328125" bestFit="1" customWidth="1"/>
    <col min="3" max="3" width="12.26953125" bestFit="1" customWidth="1"/>
    <col min="4" max="4" width="11.90625" bestFit="1" customWidth="1"/>
    <col min="5" max="5" width="10.6328125" style="54" bestFit="1" customWidth="1"/>
    <col min="6" max="6" width="0.81640625" customWidth="1"/>
    <col min="8" max="8" width="12.453125" customWidth="1"/>
    <col min="9" max="9" width="13.36328125" style="54" customWidth="1"/>
    <col min="13" max="13" width="9.36328125" customWidth="1"/>
  </cols>
  <sheetData>
    <row r="1" spans="1:14" ht="31.95" customHeight="1" thickBot="1" x14ac:dyDescent="0.3">
      <c r="A1" s="318" t="s">
        <v>479</v>
      </c>
      <c r="B1" s="319"/>
      <c r="C1" s="319"/>
      <c r="D1" s="319"/>
      <c r="E1" s="319"/>
      <c r="G1" s="320" t="s">
        <v>554</v>
      </c>
      <c r="H1" s="321"/>
      <c r="I1" s="321"/>
      <c r="J1" s="321"/>
      <c r="K1" s="321"/>
      <c r="L1" s="321"/>
      <c r="M1" s="321"/>
      <c r="N1" s="322"/>
    </row>
    <row r="2" spans="1:14" ht="23.4" thickBot="1" x14ac:dyDescent="0.3">
      <c r="A2" s="129" t="s">
        <v>480</v>
      </c>
      <c r="B2" s="129" t="s">
        <v>481</v>
      </c>
      <c r="C2" s="129" t="s">
        <v>499</v>
      </c>
      <c r="D2" s="129" t="s">
        <v>482</v>
      </c>
      <c r="E2" s="129" t="s">
        <v>483</v>
      </c>
      <c r="H2" s="130" t="s">
        <v>480</v>
      </c>
      <c r="I2" s="130" t="s">
        <v>483</v>
      </c>
    </row>
    <row r="3" spans="1:14" ht="14.25" x14ac:dyDescent="0.2">
      <c r="A3" s="131" t="s">
        <v>484</v>
      </c>
      <c r="B3" s="132">
        <v>967828.14461313526</v>
      </c>
      <c r="C3" s="182">
        <f>174669.000709906+893620.348384077</f>
        <v>1068289.3490939829</v>
      </c>
      <c r="D3" s="189">
        <f t="shared" ref="D3:D16" si="0">+C3/C$16</f>
        <v>7.6127810300018972E-2</v>
      </c>
      <c r="E3" s="293">
        <f t="shared" ref="E3:E19" si="1">+(C3/B3)-1</f>
        <v>0.1038006644464804</v>
      </c>
      <c r="H3" s="133" t="s">
        <v>484</v>
      </c>
      <c r="I3" s="300">
        <f t="shared" ref="I3:I10" si="2">+E3</f>
        <v>0.1038006644464804</v>
      </c>
    </row>
    <row r="4" spans="1:14" ht="14.25" x14ac:dyDescent="0.2">
      <c r="A4" s="134" t="s">
        <v>485</v>
      </c>
      <c r="B4" s="135">
        <v>98062.328076471691</v>
      </c>
      <c r="C4" s="183">
        <v>159900.24542332574</v>
      </c>
      <c r="D4" s="190">
        <f t="shared" si="0"/>
        <v>1.1394717695947477E-2</v>
      </c>
      <c r="E4" s="294">
        <f t="shared" si="1"/>
        <v>0.63059809571960357</v>
      </c>
      <c r="H4" s="137" t="s">
        <v>485</v>
      </c>
      <c r="I4" s="300">
        <f t="shared" si="2"/>
        <v>0.63059809571960357</v>
      </c>
    </row>
    <row r="5" spans="1:14" ht="14.25" x14ac:dyDescent="0.2">
      <c r="A5" s="134" t="s">
        <v>486</v>
      </c>
      <c r="B5" s="135">
        <v>982524.94631290238</v>
      </c>
      <c r="C5" s="183">
        <v>1055629.8018068583</v>
      </c>
      <c r="D5" s="190">
        <f t="shared" si="0"/>
        <v>7.5225673051177444E-2</v>
      </c>
      <c r="E5" s="294">
        <f t="shared" si="1"/>
        <v>7.4405088408487474E-2</v>
      </c>
      <c r="H5" s="137" t="s">
        <v>486</v>
      </c>
      <c r="I5" s="300">
        <f t="shared" si="2"/>
        <v>7.4405088408487474E-2</v>
      </c>
    </row>
    <row r="6" spans="1:14" ht="14.25" x14ac:dyDescent="0.2">
      <c r="A6" s="134" t="s">
        <v>487</v>
      </c>
      <c r="B6" s="135">
        <v>1429653.224971957</v>
      </c>
      <c r="C6" s="183">
        <v>1605761.6697192618</v>
      </c>
      <c r="D6" s="190">
        <f t="shared" si="0"/>
        <v>0.11442884821710914</v>
      </c>
      <c r="E6" s="294">
        <f t="shared" si="1"/>
        <v>0.12318263035482557</v>
      </c>
      <c r="H6" s="137" t="s">
        <v>487</v>
      </c>
      <c r="I6" s="300">
        <f t="shared" si="2"/>
        <v>0.12318263035482557</v>
      </c>
    </row>
    <row r="7" spans="1:14" ht="14.25" x14ac:dyDescent="0.2">
      <c r="A7" s="134" t="s">
        <v>488</v>
      </c>
      <c r="B7" s="135">
        <v>354387.63042949676</v>
      </c>
      <c r="C7" s="183">
        <v>767044.96327346459</v>
      </c>
      <c r="D7" s="190">
        <f t="shared" si="0"/>
        <v>5.466070920316754E-2</v>
      </c>
      <c r="E7" s="294">
        <f t="shared" si="1"/>
        <v>1.1644236350570467</v>
      </c>
      <c r="H7" s="137" t="s">
        <v>488</v>
      </c>
      <c r="I7" s="300">
        <f t="shared" si="2"/>
        <v>1.1644236350570467</v>
      </c>
    </row>
    <row r="8" spans="1:14" ht="14.25" x14ac:dyDescent="0.2">
      <c r="A8" s="134" t="s">
        <v>489</v>
      </c>
      <c r="B8" s="135">
        <v>4007299.730042405</v>
      </c>
      <c r="C8" s="183">
        <v>4204579.7154601226</v>
      </c>
      <c r="D8" s="190">
        <f t="shared" si="0"/>
        <v>0.2996242986427981</v>
      </c>
      <c r="E8" s="294">
        <f t="shared" si="1"/>
        <v>4.9230154644716251E-2</v>
      </c>
      <c r="H8" s="137" t="s">
        <v>489</v>
      </c>
      <c r="I8" s="300">
        <f t="shared" si="2"/>
        <v>4.9230154644716251E-2</v>
      </c>
    </row>
    <row r="9" spans="1:14" x14ac:dyDescent="0.25">
      <c r="A9" s="134" t="s">
        <v>490</v>
      </c>
      <c r="B9" s="135">
        <v>178705.6487920403</v>
      </c>
      <c r="C9" s="183">
        <v>198719.64498274043</v>
      </c>
      <c r="D9" s="190">
        <f t="shared" si="0"/>
        <v>1.416104302543438E-2</v>
      </c>
      <c r="E9" s="294">
        <f t="shared" si="1"/>
        <v>0.11199420010494698</v>
      </c>
      <c r="H9" s="137" t="s">
        <v>490</v>
      </c>
      <c r="I9" s="300">
        <f t="shared" si="2"/>
        <v>0.11199420010494698</v>
      </c>
    </row>
    <row r="10" spans="1:14" ht="15" thickBot="1" x14ac:dyDescent="0.25">
      <c r="A10" s="138" t="s">
        <v>491</v>
      </c>
      <c r="B10" s="139">
        <v>1577511.3747625255</v>
      </c>
      <c r="C10" s="184">
        <v>1533054.0224315459</v>
      </c>
      <c r="D10" s="190">
        <f t="shared" si="0"/>
        <v>0.1092475984136039</v>
      </c>
      <c r="E10" s="295">
        <f t="shared" si="1"/>
        <v>-2.8181953577147478E-2</v>
      </c>
      <c r="H10" s="137" t="s">
        <v>491</v>
      </c>
      <c r="I10" s="300">
        <f t="shared" si="2"/>
        <v>-2.8181953577147478E-2</v>
      </c>
    </row>
    <row r="11" spans="1:14" ht="21" customHeight="1" thickBot="1" x14ac:dyDescent="0.3">
      <c r="A11" s="140" t="s">
        <v>63</v>
      </c>
      <c r="B11" s="141">
        <v>9595973.028000934</v>
      </c>
      <c r="C11" s="185">
        <v>10592979.412191302</v>
      </c>
      <c r="D11" s="191">
        <f t="shared" si="0"/>
        <v>0.75487069854925692</v>
      </c>
      <c r="E11" s="296">
        <f t="shared" si="1"/>
        <v>0.10389841460382554</v>
      </c>
      <c r="H11" s="137" t="s">
        <v>492</v>
      </c>
      <c r="I11" s="300">
        <f>+E12</f>
        <v>-2.7758577391027939E-2</v>
      </c>
    </row>
    <row r="12" spans="1:14" x14ac:dyDescent="0.25">
      <c r="A12" s="142" t="s">
        <v>492</v>
      </c>
      <c r="B12" s="143">
        <v>1489823.3104741713</v>
      </c>
      <c r="C12" s="186">
        <v>1448467.9348114165</v>
      </c>
      <c r="D12" s="190">
        <f t="shared" si="0"/>
        <v>0.10321987414786334</v>
      </c>
      <c r="E12" s="297">
        <f t="shared" si="1"/>
        <v>-2.7758577391027939E-2</v>
      </c>
      <c r="H12" s="137" t="s">
        <v>493</v>
      </c>
      <c r="I12" s="300">
        <f>+E13</f>
        <v>0.25884993819447</v>
      </c>
    </row>
    <row r="13" spans="1:14" ht="14.25" x14ac:dyDescent="0.2">
      <c r="A13" s="134" t="s">
        <v>493</v>
      </c>
      <c r="B13" s="135">
        <v>1311668.2268393342</v>
      </c>
      <c r="C13" s="183">
        <v>1651193.4662883461</v>
      </c>
      <c r="D13" s="190">
        <f t="shared" si="0"/>
        <v>0.11766638231190617</v>
      </c>
      <c r="E13" s="294">
        <f t="shared" si="1"/>
        <v>0.25884993819447</v>
      </c>
      <c r="H13" s="137" t="s">
        <v>494</v>
      </c>
      <c r="I13" s="300">
        <f>+E14</f>
        <v>-0.39978938424526078</v>
      </c>
    </row>
    <row r="14" spans="1:14" ht="15" thickBot="1" x14ac:dyDescent="0.25">
      <c r="A14" s="138" t="s">
        <v>494</v>
      </c>
      <c r="B14" s="139">
        <v>566798.97393452504</v>
      </c>
      <c r="C14" s="184">
        <v>340198.76115439564</v>
      </c>
      <c r="D14" s="190">
        <f t="shared" si="0"/>
        <v>2.4243044990973565E-2</v>
      </c>
      <c r="E14" s="295">
        <f t="shared" si="1"/>
        <v>-0.39978938424526078</v>
      </c>
    </row>
    <row r="15" spans="1:14" ht="14.4" thickBot="1" x14ac:dyDescent="0.3">
      <c r="A15" s="140" t="s">
        <v>64</v>
      </c>
      <c r="B15" s="141">
        <f>SUM(B12:B14)</f>
        <v>3368290.5112480307</v>
      </c>
      <c r="C15" s="185">
        <v>3439860.1622541584</v>
      </c>
      <c r="D15" s="191">
        <f t="shared" si="0"/>
        <v>0.24512930145074308</v>
      </c>
      <c r="E15" s="296">
        <f t="shared" si="1"/>
        <v>2.1248063599956346E-2</v>
      </c>
    </row>
    <row r="16" spans="1:14" ht="14.4" thickBot="1" x14ac:dyDescent="0.3">
      <c r="A16" s="144" t="s">
        <v>65</v>
      </c>
      <c r="B16" s="145">
        <f>+B11+B15</f>
        <v>12964263.539248966</v>
      </c>
      <c r="C16" s="187">
        <v>14032839.57444546</v>
      </c>
      <c r="D16" s="192">
        <f t="shared" si="0"/>
        <v>1</v>
      </c>
      <c r="E16" s="298">
        <f t="shared" si="1"/>
        <v>8.2424738741341486E-2</v>
      </c>
    </row>
    <row r="17" spans="1:14" ht="14.25" x14ac:dyDescent="0.2">
      <c r="A17" s="142" t="s">
        <v>495</v>
      </c>
      <c r="B17" s="143">
        <v>205636</v>
      </c>
      <c r="C17" s="186">
        <v>225382</v>
      </c>
      <c r="D17" s="136"/>
      <c r="E17" s="297">
        <f t="shared" si="1"/>
        <v>9.6024042482833805E-2</v>
      </c>
    </row>
    <row r="18" spans="1:14" ht="14.25" x14ac:dyDescent="0.2">
      <c r="A18" s="134" t="s">
        <v>496</v>
      </c>
      <c r="B18" s="135">
        <v>150129</v>
      </c>
      <c r="C18" s="183">
        <v>154535</v>
      </c>
      <c r="D18" s="136"/>
      <c r="E18" s="294">
        <f t="shared" si="1"/>
        <v>2.9348093972517031E-2</v>
      </c>
    </row>
    <row r="19" spans="1:14" ht="15" thickBot="1" x14ac:dyDescent="0.25">
      <c r="A19" s="146" t="s">
        <v>497</v>
      </c>
      <c r="B19" s="147">
        <v>130</v>
      </c>
      <c r="C19" s="188">
        <v>133</v>
      </c>
      <c r="D19" s="148"/>
      <c r="E19" s="299">
        <f t="shared" si="1"/>
        <v>2.3076923076922995E-2</v>
      </c>
    </row>
    <row r="20" spans="1:14" ht="31.2" customHeight="1" thickBot="1" x14ac:dyDescent="0.25">
      <c r="A20" s="320" t="s">
        <v>500</v>
      </c>
      <c r="B20" s="321"/>
      <c r="C20" s="321"/>
      <c r="D20" s="321"/>
      <c r="E20" s="322"/>
    </row>
    <row r="21" spans="1:14" ht="28.95" customHeight="1" x14ac:dyDescent="0.2"/>
    <row r="23" spans="1:14" x14ac:dyDescent="0.25">
      <c r="A23" s="149" t="s">
        <v>480</v>
      </c>
      <c r="B23" s="133" t="s">
        <v>498</v>
      </c>
    </row>
    <row r="24" spans="1:14" ht="14.25" x14ac:dyDescent="0.2">
      <c r="A24" s="137" t="s">
        <v>484</v>
      </c>
      <c r="B24" s="193">
        <f t="shared" ref="B24:B31" si="3">+D3</f>
        <v>7.6127810300018972E-2</v>
      </c>
    </row>
    <row r="25" spans="1:14" x14ac:dyDescent="0.25">
      <c r="A25" s="137" t="s">
        <v>485</v>
      </c>
      <c r="B25" s="193">
        <f t="shared" si="3"/>
        <v>1.1394717695947477E-2</v>
      </c>
      <c r="G25" s="316" t="s">
        <v>553</v>
      </c>
      <c r="H25" s="316"/>
      <c r="I25" s="316"/>
      <c r="J25" s="316"/>
      <c r="K25" s="316"/>
      <c r="L25" s="316"/>
      <c r="M25" s="316"/>
      <c r="N25" s="312"/>
    </row>
    <row r="26" spans="1:14" x14ac:dyDescent="0.25">
      <c r="A26" s="137" t="s">
        <v>486</v>
      </c>
      <c r="B26" s="193">
        <f t="shared" si="3"/>
        <v>7.5225673051177444E-2</v>
      </c>
      <c r="G26" s="317"/>
      <c r="H26" s="312"/>
      <c r="I26" s="312"/>
      <c r="J26" s="312"/>
      <c r="K26" s="312"/>
      <c r="L26" s="312"/>
      <c r="M26" s="312"/>
      <c r="N26" s="312"/>
    </row>
    <row r="27" spans="1:14" x14ac:dyDescent="0.25">
      <c r="A27" s="137" t="s">
        <v>487</v>
      </c>
      <c r="B27" s="193">
        <f t="shared" si="3"/>
        <v>0.11442884821710914</v>
      </c>
      <c r="G27" s="312"/>
      <c r="H27" s="312"/>
      <c r="I27" s="312"/>
      <c r="J27" s="312"/>
      <c r="K27" s="312"/>
      <c r="L27" s="312"/>
      <c r="M27" s="312"/>
      <c r="N27" s="312"/>
    </row>
    <row r="28" spans="1:14" x14ac:dyDescent="0.25">
      <c r="A28" s="137" t="s">
        <v>488</v>
      </c>
      <c r="B28" s="193">
        <f t="shared" si="3"/>
        <v>5.466070920316754E-2</v>
      </c>
      <c r="G28" s="312"/>
      <c r="H28" s="312"/>
      <c r="I28" s="312"/>
      <c r="J28" s="312"/>
      <c r="K28" s="312"/>
      <c r="L28" s="312"/>
      <c r="M28" s="312"/>
      <c r="N28" s="312"/>
    </row>
    <row r="29" spans="1:14" x14ac:dyDescent="0.25">
      <c r="A29" s="137" t="s">
        <v>489</v>
      </c>
      <c r="B29" s="193">
        <f t="shared" si="3"/>
        <v>0.2996242986427981</v>
      </c>
      <c r="E29"/>
      <c r="G29" s="312"/>
      <c r="H29" s="312"/>
      <c r="I29" s="312"/>
      <c r="J29" s="312"/>
      <c r="K29" s="312"/>
      <c r="L29" s="312"/>
      <c r="M29" s="312"/>
      <c r="N29" s="312"/>
    </row>
    <row r="30" spans="1:14" ht="14.25" customHeight="1" x14ac:dyDescent="0.25">
      <c r="A30" s="137" t="s">
        <v>490</v>
      </c>
      <c r="B30" s="193">
        <f t="shared" si="3"/>
        <v>1.416104302543438E-2</v>
      </c>
      <c r="E30"/>
      <c r="G30" s="312"/>
      <c r="H30" s="312"/>
      <c r="I30" s="312"/>
      <c r="J30" s="312"/>
      <c r="K30" s="312"/>
      <c r="L30" s="312"/>
      <c r="M30" s="312"/>
      <c r="N30" s="312"/>
    </row>
    <row r="31" spans="1:14" ht="13.95" customHeight="1" x14ac:dyDescent="0.25">
      <c r="A31" s="137" t="s">
        <v>491</v>
      </c>
      <c r="B31" s="193">
        <f t="shared" si="3"/>
        <v>0.1092475984136039</v>
      </c>
      <c r="E31"/>
      <c r="G31" s="312"/>
      <c r="H31" s="312"/>
      <c r="I31" s="312"/>
      <c r="J31" s="312"/>
      <c r="K31" s="312"/>
      <c r="L31" s="312"/>
      <c r="M31" s="312"/>
      <c r="N31" s="312"/>
    </row>
    <row r="32" spans="1:14" ht="14.25" customHeight="1" x14ac:dyDescent="0.25">
      <c r="A32" s="137" t="s">
        <v>492</v>
      </c>
      <c r="B32" s="193">
        <f>+D12</f>
        <v>0.10321987414786334</v>
      </c>
      <c r="E32"/>
      <c r="G32" s="312"/>
      <c r="H32" s="312"/>
      <c r="I32" s="312"/>
      <c r="J32" s="312"/>
      <c r="K32" s="312"/>
      <c r="L32" s="312"/>
      <c r="M32" s="312"/>
      <c r="N32" s="312"/>
    </row>
    <row r="33" spans="1:14" ht="13.95" customHeight="1" x14ac:dyDescent="0.25">
      <c r="A33" s="137" t="s">
        <v>493</v>
      </c>
      <c r="B33" s="193">
        <f>+D13</f>
        <v>0.11766638231190617</v>
      </c>
      <c r="E33"/>
      <c r="G33" s="312"/>
      <c r="H33" s="312"/>
      <c r="I33" s="312"/>
      <c r="J33" s="312"/>
      <c r="K33" s="312"/>
      <c r="L33" s="312"/>
      <c r="M33" s="312"/>
      <c r="N33" s="312"/>
    </row>
    <row r="34" spans="1:14" ht="13.95" customHeight="1" x14ac:dyDescent="0.25">
      <c r="A34" s="137" t="s">
        <v>494</v>
      </c>
      <c r="B34" s="193">
        <f>+D14</f>
        <v>2.4243044990973565E-2</v>
      </c>
      <c r="E34"/>
    </row>
    <row r="35" spans="1:14" ht="14.25" customHeight="1" x14ac:dyDescent="0.25">
      <c r="G35" s="323" t="s">
        <v>506</v>
      </c>
      <c r="H35" s="324"/>
      <c r="I35" s="324"/>
      <c r="J35" s="324"/>
      <c r="K35" s="324"/>
      <c r="L35" s="324"/>
      <c r="M35" s="324"/>
      <c r="N35" s="324"/>
    </row>
    <row r="36" spans="1:14" x14ac:dyDescent="0.25">
      <c r="G36" s="325"/>
      <c r="H36" s="324"/>
      <c r="I36" s="324"/>
      <c r="J36" s="324"/>
      <c r="K36" s="324"/>
      <c r="L36" s="324"/>
      <c r="M36" s="324"/>
      <c r="N36" s="324"/>
    </row>
    <row r="37" spans="1:14" x14ac:dyDescent="0.25">
      <c r="G37" s="325"/>
      <c r="H37" s="324"/>
      <c r="I37" s="324"/>
      <c r="J37" s="324"/>
      <c r="K37" s="324"/>
      <c r="L37" s="324"/>
      <c r="M37" s="324"/>
      <c r="N37" s="324"/>
    </row>
    <row r="49" spans="9:9" x14ac:dyDescent="0.25">
      <c r="I49"/>
    </row>
    <row r="50" spans="9:9" x14ac:dyDescent="0.25">
      <c r="I50"/>
    </row>
  </sheetData>
  <mergeCells count="5">
    <mergeCell ref="G25:N33"/>
    <mergeCell ref="A1:E1"/>
    <mergeCell ref="G1:N1"/>
    <mergeCell ref="A20:E20"/>
    <mergeCell ref="G35:N37"/>
  </mergeCells>
  <hyperlinks>
    <hyperlink ref="A1:E1" location="CONTENIDO!A1" display="COMPARATIVO COSTOS DE OPERACIÓN PROMEDIO  TRANSPORTE AÉREO REGULAR DOMESTICO II SEMESTRE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opLeftCell="B16" workbookViewId="0">
      <selection activeCell="D29" sqref="D29"/>
    </sheetView>
  </sheetViews>
  <sheetFormatPr baseColWidth="10" defaultColWidth="10.90625" defaultRowHeight="14.4" x14ac:dyDescent="0.3"/>
  <cols>
    <col min="1" max="1" width="23.453125" style="5" customWidth="1"/>
    <col min="2" max="2" width="10.7265625" style="5" customWidth="1"/>
    <col min="3" max="4" width="12.453125" style="5" bestFit="1" customWidth="1"/>
    <col min="5" max="5" width="13.26953125" style="5" customWidth="1"/>
    <col min="6" max="6" width="11.453125" style="31" customWidth="1"/>
    <col min="7" max="8" width="8.453125" style="5" bestFit="1" customWidth="1"/>
    <col min="9" max="9" width="8.26953125" style="5" bestFit="1" customWidth="1"/>
    <col min="10" max="11" width="11.90625" style="5" bestFit="1" customWidth="1"/>
    <col min="12" max="12" width="10.7265625" style="5" bestFit="1" customWidth="1"/>
    <col min="13" max="16" width="11.08984375" style="5" bestFit="1" customWidth="1"/>
    <col min="17" max="16384" width="10.90625" style="5"/>
  </cols>
  <sheetData>
    <row r="1" spans="1:16" ht="14.4" customHeight="1" x14ac:dyDescent="0.3">
      <c r="A1" s="335" t="s">
        <v>542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7"/>
    </row>
    <row r="2" spans="1:16" ht="15" thickBot="1" x14ac:dyDescent="0.35">
      <c r="A2" s="338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40"/>
    </row>
    <row r="3" spans="1:16" s="37" customFormat="1" ht="15" thickBot="1" x14ac:dyDescent="0.35">
      <c r="A3" s="151" t="s">
        <v>193</v>
      </c>
      <c r="B3" s="152"/>
      <c r="C3" s="165" t="s">
        <v>107</v>
      </c>
      <c r="D3" s="165" t="s">
        <v>107</v>
      </c>
      <c r="E3" s="165" t="s">
        <v>501</v>
      </c>
      <c r="F3" s="165" t="s">
        <v>107</v>
      </c>
      <c r="G3" s="165" t="s">
        <v>107</v>
      </c>
      <c r="H3" s="165" t="s">
        <v>192</v>
      </c>
      <c r="I3" s="165" t="s">
        <v>108</v>
      </c>
      <c r="J3" s="165" t="s">
        <v>98</v>
      </c>
      <c r="K3" s="165" t="s">
        <v>108</v>
      </c>
      <c r="L3" s="165" t="s">
        <v>98</v>
      </c>
      <c r="M3" s="165" t="s">
        <v>109</v>
      </c>
      <c r="N3" s="165" t="s">
        <v>107</v>
      </c>
      <c r="O3" s="165" t="s">
        <v>98</v>
      </c>
      <c r="P3" s="165" t="s">
        <v>100</v>
      </c>
    </row>
    <row r="4" spans="1:16" s="37" customFormat="1" ht="15" thickBot="1" x14ac:dyDescent="0.35">
      <c r="A4" s="258" t="s">
        <v>190</v>
      </c>
      <c r="B4" s="259" t="s">
        <v>148</v>
      </c>
      <c r="C4" s="260" t="s">
        <v>9</v>
      </c>
      <c r="D4" s="260" t="s">
        <v>10</v>
      </c>
      <c r="E4" s="261" t="s">
        <v>1</v>
      </c>
      <c r="F4" s="261" t="s">
        <v>11</v>
      </c>
      <c r="G4" s="261" t="s">
        <v>302</v>
      </c>
      <c r="H4" s="261" t="s">
        <v>5</v>
      </c>
      <c r="I4" s="261" t="s">
        <v>12</v>
      </c>
      <c r="J4" s="261" t="s">
        <v>150</v>
      </c>
      <c r="K4" s="261" t="s">
        <v>8</v>
      </c>
      <c r="L4" s="261" t="s">
        <v>6</v>
      </c>
      <c r="M4" s="261" t="s">
        <v>15</v>
      </c>
      <c r="N4" s="261" t="s">
        <v>13</v>
      </c>
      <c r="O4" s="261" t="s">
        <v>7</v>
      </c>
      <c r="P4" s="261" t="s">
        <v>153</v>
      </c>
    </row>
    <row r="5" spans="1:16" x14ac:dyDescent="0.3">
      <c r="A5" s="178" t="s">
        <v>51</v>
      </c>
      <c r="B5" s="179">
        <f>+(C5*C$20+D5*D$20+E5*E$20+F5*F$20+G5*G$20+H5*H$20+I5*I$20+J5*J$20+K5*K$20+L5*L$20+M5*M$20+N5*N$20+O5*O$20+P5*P$20)/B$20</f>
        <v>893620.34838407685</v>
      </c>
      <c r="C5" s="150">
        <v>872805</v>
      </c>
      <c r="D5" s="150">
        <v>915045</v>
      </c>
      <c r="E5" s="158">
        <v>780651</v>
      </c>
      <c r="F5" s="158">
        <v>1426991</v>
      </c>
      <c r="G5" s="158">
        <v>919157</v>
      </c>
      <c r="H5" s="158">
        <v>900714.5</v>
      </c>
      <c r="I5" s="158">
        <v>1347257</v>
      </c>
      <c r="J5" s="158">
        <v>503819</v>
      </c>
      <c r="K5" s="158">
        <v>711038</v>
      </c>
      <c r="L5" s="158">
        <v>669565</v>
      </c>
      <c r="M5" s="158">
        <v>1045669</v>
      </c>
      <c r="N5" s="158">
        <v>1178843</v>
      </c>
      <c r="O5" s="158">
        <v>371425</v>
      </c>
      <c r="P5" s="159">
        <v>472180</v>
      </c>
    </row>
    <row r="6" spans="1:16" x14ac:dyDescent="0.3">
      <c r="A6" s="178" t="s">
        <v>52</v>
      </c>
      <c r="B6" s="179">
        <f>+(C6*C$20+D6*D$20+E6*E$20+F6*F$20+G6*G$20+H6*H$20+I6*I$20+J6*J$20+K6*K$20+L6*L$20+M6*M$20+N6*N$20+O6*O$20+P6*P$20)/B$20</f>
        <v>174669.00070990584</v>
      </c>
      <c r="C6" s="150">
        <v>0</v>
      </c>
      <c r="D6" s="150">
        <v>0</v>
      </c>
      <c r="E6" s="150">
        <v>330618</v>
      </c>
      <c r="F6" s="150">
        <v>0</v>
      </c>
      <c r="G6" s="150">
        <v>0</v>
      </c>
      <c r="H6" s="150">
        <v>354328</v>
      </c>
      <c r="I6" s="150">
        <v>779658</v>
      </c>
      <c r="J6" s="150">
        <v>0</v>
      </c>
      <c r="K6" s="150">
        <v>78823</v>
      </c>
      <c r="L6" s="150">
        <v>0</v>
      </c>
      <c r="M6" s="150">
        <v>0</v>
      </c>
      <c r="N6" s="150">
        <v>0</v>
      </c>
      <c r="O6" s="150">
        <v>0</v>
      </c>
      <c r="P6" s="160">
        <v>245139</v>
      </c>
    </row>
    <row r="7" spans="1:16" x14ac:dyDescent="0.3">
      <c r="A7" s="178" t="s">
        <v>53</v>
      </c>
      <c r="B7" s="179">
        <f t="shared" ref="B7:B19" si="0">+(C7*C$20+D7*D$20+E7*E$20+F7*F$20+G7*G$20+H7*H$20+I7*I$20+J7*J$20+K7*K$20+L7*L$20+M7*M$20+N7*N$20+O7*O$20+P7*P$20)/B$20</f>
        <v>159900.24542332574</v>
      </c>
      <c r="C7" s="150">
        <v>69314</v>
      </c>
      <c r="D7" s="150">
        <v>50610</v>
      </c>
      <c r="E7" s="150">
        <v>205416</v>
      </c>
      <c r="F7" s="150">
        <v>55089</v>
      </c>
      <c r="G7" s="150">
        <v>55170</v>
      </c>
      <c r="H7" s="150">
        <v>515931</v>
      </c>
      <c r="I7" s="150">
        <v>2226</v>
      </c>
      <c r="J7" s="150">
        <v>43347</v>
      </c>
      <c r="K7" s="150">
        <v>567591</v>
      </c>
      <c r="L7" s="150">
        <v>112995</v>
      </c>
      <c r="M7" s="150">
        <v>143807</v>
      </c>
      <c r="N7" s="150">
        <v>29651</v>
      </c>
      <c r="O7" s="150">
        <v>11182</v>
      </c>
      <c r="P7" s="160">
        <v>38514</v>
      </c>
    </row>
    <row r="8" spans="1:16" x14ac:dyDescent="0.3">
      <c r="A8" s="178" t="s">
        <v>54</v>
      </c>
      <c r="B8" s="179">
        <f t="shared" si="0"/>
        <v>1055629.8018068583</v>
      </c>
      <c r="C8" s="150">
        <v>1286680</v>
      </c>
      <c r="D8" s="150">
        <v>1422810</v>
      </c>
      <c r="E8" s="150">
        <v>986857.33333333337</v>
      </c>
      <c r="F8" s="150">
        <v>2692449</v>
      </c>
      <c r="G8" s="150">
        <v>564878</v>
      </c>
      <c r="H8" s="150">
        <v>625829.5</v>
      </c>
      <c r="I8" s="150">
        <v>2175381</v>
      </c>
      <c r="J8" s="150">
        <v>145887</v>
      </c>
      <c r="K8" s="150">
        <v>132056</v>
      </c>
      <c r="L8" s="150">
        <v>82887</v>
      </c>
      <c r="M8" s="150">
        <v>678527</v>
      </c>
      <c r="N8" s="150">
        <v>544221</v>
      </c>
      <c r="O8" s="150">
        <v>100970</v>
      </c>
      <c r="P8" s="160">
        <v>130030</v>
      </c>
    </row>
    <row r="9" spans="1:16" x14ac:dyDescent="0.3">
      <c r="A9" s="178" t="s">
        <v>55</v>
      </c>
      <c r="B9" s="179">
        <f t="shared" si="0"/>
        <v>1605761.6697192618</v>
      </c>
      <c r="C9" s="150">
        <v>1401308</v>
      </c>
      <c r="D9" s="150">
        <v>1068823</v>
      </c>
      <c r="E9" s="150">
        <v>1806086.6666666667</v>
      </c>
      <c r="F9" s="150">
        <v>2543196</v>
      </c>
      <c r="G9" s="150">
        <v>519862</v>
      </c>
      <c r="H9" s="150">
        <v>2754411</v>
      </c>
      <c r="I9" s="150">
        <v>2157972</v>
      </c>
      <c r="J9" s="150">
        <v>538294</v>
      </c>
      <c r="K9" s="150">
        <v>2755892</v>
      </c>
      <c r="L9" s="150">
        <v>230746</v>
      </c>
      <c r="M9" s="150">
        <v>798211</v>
      </c>
      <c r="N9" s="150">
        <v>1281051</v>
      </c>
      <c r="O9" s="150">
        <v>179773</v>
      </c>
      <c r="P9" s="160">
        <v>623057</v>
      </c>
    </row>
    <row r="10" spans="1:16" x14ac:dyDescent="0.3">
      <c r="A10" s="178" t="s">
        <v>56</v>
      </c>
      <c r="B10" s="179">
        <f t="shared" si="0"/>
        <v>767044.96327346459</v>
      </c>
      <c r="C10" s="150">
        <v>359131</v>
      </c>
      <c r="D10" s="150">
        <v>640747</v>
      </c>
      <c r="E10" s="150">
        <v>975970</v>
      </c>
      <c r="F10" s="150">
        <v>1411752</v>
      </c>
      <c r="G10" s="150">
        <v>285583</v>
      </c>
      <c r="H10" s="150">
        <v>951416.5</v>
      </c>
      <c r="I10" s="150">
        <v>2683588</v>
      </c>
      <c r="J10" s="150">
        <v>61143</v>
      </c>
      <c r="K10" s="150">
        <v>753325</v>
      </c>
      <c r="L10" s="150">
        <v>14507</v>
      </c>
      <c r="M10" s="150">
        <v>297526</v>
      </c>
      <c r="N10" s="150">
        <v>321133</v>
      </c>
      <c r="O10" s="150">
        <v>32944</v>
      </c>
      <c r="P10" s="160">
        <v>37870</v>
      </c>
    </row>
    <row r="11" spans="1:16" x14ac:dyDescent="0.3">
      <c r="A11" s="178" t="s">
        <v>57</v>
      </c>
      <c r="B11" s="179">
        <f t="shared" si="0"/>
        <v>4204579.7154601226</v>
      </c>
      <c r="C11" s="150">
        <v>4113382</v>
      </c>
      <c r="D11" s="150">
        <v>4601278</v>
      </c>
      <c r="E11" s="150">
        <v>4216633.333333333</v>
      </c>
      <c r="F11" s="150">
        <v>9920904</v>
      </c>
      <c r="G11" s="150">
        <v>1178148</v>
      </c>
      <c r="H11" s="150">
        <v>3909775.5</v>
      </c>
      <c r="I11" s="150">
        <v>7950882</v>
      </c>
      <c r="J11" s="150">
        <v>1093604</v>
      </c>
      <c r="K11" s="150">
        <v>1023637</v>
      </c>
      <c r="L11" s="150">
        <v>528529</v>
      </c>
      <c r="M11" s="150">
        <v>3502839</v>
      </c>
      <c r="N11" s="150">
        <v>975093</v>
      </c>
      <c r="O11" s="150">
        <v>662845</v>
      </c>
      <c r="P11" s="160">
        <v>857039</v>
      </c>
    </row>
    <row r="12" spans="1:16" ht="16.95" customHeight="1" x14ac:dyDescent="0.3">
      <c r="A12" s="178" t="s">
        <v>58</v>
      </c>
      <c r="B12" s="179">
        <f t="shared" si="0"/>
        <v>198719.64498274043</v>
      </c>
      <c r="C12" s="150">
        <v>316897</v>
      </c>
      <c r="D12" s="150">
        <v>316935</v>
      </c>
      <c r="E12" s="150">
        <v>236377.5</v>
      </c>
      <c r="F12" s="150">
        <v>316799</v>
      </c>
      <c r="G12" s="150">
        <v>316703</v>
      </c>
      <c r="H12" s="150">
        <v>0</v>
      </c>
      <c r="I12" s="150">
        <v>0</v>
      </c>
      <c r="J12" s="150">
        <v>436261</v>
      </c>
      <c r="K12" s="150">
        <v>0</v>
      </c>
      <c r="L12" s="150">
        <v>274263</v>
      </c>
      <c r="M12" s="150">
        <v>8526</v>
      </c>
      <c r="N12" s="150">
        <v>317185</v>
      </c>
      <c r="O12" s="150">
        <v>100543</v>
      </c>
      <c r="P12" s="160">
        <v>98967</v>
      </c>
    </row>
    <row r="13" spans="1:16" ht="15" thickBot="1" x14ac:dyDescent="0.35">
      <c r="A13" s="175" t="s">
        <v>59</v>
      </c>
      <c r="B13" s="176">
        <f t="shared" si="0"/>
        <v>1533054.0224315459</v>
      </c>
      <c r="C13" s="177">
        <v>982363</v>
      </c>
      <c r="D13" s="177">
        <v>1427900</v>
      </c>
      <c r="E13" s="154">
        <v>1709616.6666666667</v>
      </c>
      <c r="F13" s="154">
        <v>3380532</v>
      </c>
      <c r="G13" s="154">
        <v>1344322</v>
      </c>
      <c r="H13" s="154">
        <v>1397822</v>
      </c>
      <c r="I13" s="154">
        <v>2947391</v>
      </c>
      <c r="J13" s="154">
        <v>335887</v>
      </c>
      <c r="K13" s="154">
        <v>890277</v>
      </c>
      <c r="L13" s="154">
        <v>267896</v>
      </c>
      <c r="M13" s="154">
        <v>1500890</v>
      </c>
      <c r="N13" s="154">
        <v>295437</v>
      </c>
      <c r="O13" s="154">
        <v>278101</v>
      </c>
      <c r="P13" s="161">
        <v>87516</v>
      </c>
    </row>
    <row r="14" spans="1:16" s="36" customFormat="1" ht="15" thickBot="1" x14ac:dyDescent="0.35">
      <c r="A14" s="153" t="s">
        <v>63</v>
      </c>
      <c r="B14" s="166">
        <f t="shared" si="0"/>
        <v>10592979.412191302</v>
      </c>
      <c r="C14" s="166">
        <f>SUM(C5:C13)</f>
        <v>9401880</v>
      </c>
      <c r="D14" s="166">
        <f t="shared" ref="D14:P14" si="1">SUM(D5:D13)</f>
        <v>10444148</v>
      </c>
      <c r="E14" s="166">
        <f t="shared" si="1"/>
        <v>11248226.499999998</v>
      </c>
      <c r="F14" s="166">
        <f t="shared" si="1"/>
        <v>21747712</v>
      </c>
      <c r="G14" s="166">
        <f t="shared" si="1"/>
        <v>5183823</v>
      </c>
      <c r="H14" s="166">
        <f t="shared" si="1"/>
        <v>11410228</v>
      </c>
      <c r="I14" s="166">
        <f t="shared" si="1"/>
        <v>20044355</v>
      </c>
      <c r="J14" s="166">
        <f t="shared" si="1"/>
        <v>3158242</v>
      </c>
      <c r="K14" s="166">
        <f t="shared" si="1"/>
        <v>6912639</v>
      </c>
      <c r="L14" s="166">
        <f t="shared" si="1"/>
        <v>2181388</v>
      </c>
      <c r="M14" s="166">
        <f t="shared" si="1"/>
        <v>7975995</v>
      </c>
      <c r="N14" s="166">
        <f t="shared" si="1"/>
        <v>4942614</v>
      </c>
      <c r="O14" s="166">
        <f t="shared" si="1"/>
        <v>1737783</v>
      </c>
      <c r="P14" s="167">
        <f t="shared" si="1"/>
        <v>2590312</v>
      </c>
    </row>
    <row r="15" spans="1:16" x14ac:dyDescent="0.3">
      <c r="A15" s="180" t="s">
        <v>60</v>
      </c>
      <c r="B15" s="181">
        <f t="shared" si="0"/>
        <v>1448467.9348114165</v>
      </c>
      <c r="C15" s="156">
        <v>2491966</v>
      </c>
      <c r="D15" s="156">
        <v>1480011</v>
      </c>
      <c r="E15" s="156">
        <v>1357515.6666666667</v>
      </c>
      <c r="F15" s="156">
        <v>968215</v>
      </c>
      <c r="G15" s="156">
        <v>2552371</v>
      </c>
      <c r="H15" s="156">
        <v>1572799</v>
      </c>
      <c r="I15" s="156">
        <v>2051129</v>
      </c>
      <c r="J15" s="156">
        <v>1081336</v>
      </c>
      <c r="K15" s="156">
        <v>108779</v>
      </c>
      <c r="L15" s="156">
        <v>891294</v>
      </c>
      <c r="M15" s="156">
        <v>2157257</v>
      </c>
      <c r="N15" s="156">
        <v>2414412</v>
      </c>
      <c r="O15" s="156">
        <v>435675</v>
      </c>
      <c r="P15" s="162">
        <v>664144</v>
      </c>
    </row>
    <row r="16" spans="1:16" x14ac:dyDescent="0.3">
      <c r="A16" s="178" t="s">
        <v>61</v>
      </c>
      <c r="B16" s="179">
        <f t="shared" si="0"/>
        <v>1651193.4662883461</v>
      </c>
      <c r="C16" s="150">
        <v>1478510</v>
      </c>
      <c r="D16" s="150">
        <v>1203676</v>
      </c>
      <c r="E16" s="150">
        <v>2007613</v>
      </c>
      <c r="F16" s="150">
        <v>1791512</v>
      </c>
      <c r="G16" s="150">
        <v>597479</v>
      </c>
      <c r="H16" s="150">
        <v>2789380</v>
      </c>
      <c r="I16" s="150">
        <v>3233163</v>
      </c>
      <c r="J16" s="150">
        <v>63886</v>
      </c>
      <c r="K16" s="150">
        <v>1241747</v>
      </c>
      <c r="L16" s="150">
        <v>485543</v>
      </c>
      <c r="M16" s="150">
        <v>2046608</v>
      </c>
      <c r="N16" s="150">
        <v>379240</v>
      </c>
      <c r="O16" s="150">
        <v>23728</v>
      </c>
      <c r="P16" s="160">
        <v>298261</v>
      </c>
    </row>
    <row r="17" spans="1:16" ht="15" thickBot="1" x14ac:dyDescent="0.35">
      <c r="A17" s="175" t="s">
        <v>62</v>
      </c>
      <c r="B17" s="176">
        <f t="shared" si="0"/>
        <v>340198.76115439564</v>
      </c>
      <c r="C17" s="177">
        <v>246015</v>
      </c>
      <c r="D17" s="154">
        <v>421401</v>
      </c>
      <c r="E17" s="154">
        <v>271431</v>
      </c>
      <c r="F17" s="154">
        <v>1087812</v>
      </c>
      <c r="G17" s="154">
        <v>72711</v>
      </c>
      <c r="H17" s="154">
        <v>249854.5</v>
      </c>
      <c r="I17" s="154">
        <v>331470</v>
      </c>
      <c r="J17" s="154">
        <v>204142</v>
      </c>
      <c r="K17" s="154">
        <v>331470</v>
      </c>
      <c r="L17" s="154">
        <v>168776</v>
      </c>
      <c r="M17" s="154">
        <v>143812</v>
      </c>
      <c r="N17" s="154">
        <v>55055</v>
      </c>
      <c r="O17" s="154">
        <v>82500</v>
      </c>
      <c r="P17" s="161">
        <v>222092</v>
      </c>
    </row>
    <row r="18" spans="1:16" s="36" customFormat="1" ht="15" thickBot="1" x14ac:dyDescent="0.35">
      <c r="A18" s="157" t="s">
        <v>64</v>
      </c>
      <c r="B18" s="168">
        <f t="shared" si="0"/>
        <v>3439860.1622541584</v>
      </c>
      <c r="C18" s="168">
        <f>SUM(C15:C17)</f>
        <v>4216491</v>
      </c>
      <c r="D18" s="168">
        <f t="shared" ref="D18:P18" si="2">SUM(D15:D17)</f>
        <v>3105088</v>
      </c>
      <c r="E18" s="168">
        <f t="shared" si="2"/>
        <v>3636559.666666667</v>
      </c>
      <c r="F18" s="168">
        <f t="shared" si="2"/>
        <v>3847539</v>
      </c>
      <c r="G18" s="168">
        <f t="shared" si="2"/>
        <v>3222561</v>
      </c>
      <c r="H18" s="168">
        <f t="shared" si="2"/>
        <v>4612033.5</v>
      </c>
      <c r="I18" s="168">
        <f t="shared" si="2"/>
        <v>5615762</v>
      </c>
      <c r="J18" s="168">
        <f t="shared" si="2"/>
        <v>1349364</v>
      </c>
      <c r="K18" s="168">
        <f t="shared" si="2"/>
        <v>1681996</v>
      </c>
      <c r="L18" s="168">
        <f t="shared" si="2"/>
        <v>1545613</v>
      </c>
      <c r="M18" s="168">
        <f t="shared" si="2"/>
        <v>4347677</v>
      </c>
      <c r="N18" s="168">
        <f t="shared" si="2"/>
        <v>2848707</v>
      </c>
      <c r="O18" s="168">
        <f t="shared" si="2"/>
        <v>541903</v>
      </c>
      <c r="P18" s="169">
        <f t="shared" si="2"/>
        <v>1184497</v>
      </c>
    </row>
    <row r="19" spans="1:16" s="36" customFormat="1" ht="15" thickBot="1" x14ac:dyDescent="0.35">
      <c r="A19" s="266" t="s">
        <v>65</v>
      </c>
      <c r="B19" s="267">
        <f t="shared" si="0"/>
        <v>14032839.57444546</v>
      </c>
      <c r="C19" s="267">
        <f>+C14+C18</f>
        <v>13618371</v>
      </c>
      <c r="D19" s="267">
        <f t="shared" ref="D19:P19" si="3">+D14+D18</f>
        <v>13549236</v>
      </c>
      <c r="E19" s="267">
        <f t="shared" si="3"/>
        <v>14884786.166666664</v>
      </c>
      <c r="F19" s="267">
        <f t="shared" si="3"/>
        <v>25595251</v>
      </c>
      <c r="G19" s="267">
        <f t="shared" si="3"/>
        <v>8406384</v>
      </c>
      <c r="H19" s="267">
        <f t="shared" si="3"/>
        <v>16022261.5</v>
      </c>
      <c r="I19" s="267">
        <f t="shared" si="3"/>
        <v>25660117</v>
      </c>
      <c r="J19" s="267">
        <f t="shared" si="3"/>
        <v>4507606</v>
      </c>
      <c r="K19" s="267">
        <f t="shared" si="3"/>
        <v>8594635</v>
      </c>
      <c r="L19" s="267">
        <f t="shared" si="3"/>
        <v>3727001</v>
      </c>
      <c r="M19" s="267">
        <f t="shared" si="3"/>
        <v>12323672</v>
      </c>
      <c r="N19" s="267">
        <f t="shared" si="3"/>
        <v>7791321</v>
      </c>
      <c r="O19" s="267">
        <f t="shared" si="3"/>
        <v>2279686</v>
      </c>
      <c r="P19" s="268">
        <f t="shared" si="3"/>
        <v>3774809</v>
      </c>
    </row>
    <row r="20" spans="1:16" x14ac:dyDescent="0.3">
      <c r="A20" s="18" t="s">
        <v>220</v>
      </c>
      <c r="B20" s="155">
        <f>SUM(C20:P20)</f>
        <v>225382</v>
      </c>
      <c r="C20" s="156">
        <v>15072</v>
      </c>
      <c r="D20" s="156">
        <v>22842</v>
      </c>
      <c r="E20" s="156">
        <v>77389</v>
      </c>
      <c r="F20" s="156">
        <v>24005</v>
      </c>
      <c r="G20" s="156">
        <v>1939</v>
      </c>
      <c r="H20" s="156">
        <v>16409</v>
      </c>
      <c r="I20" s="156">
        <v>4408</v>
      </c>
      <c r="J20" s="156">
        <v>1697</v>
      </c>
      <c r="K20" s="156">
        <v>6509</v>
      </c>
      <c r="L20" s="156">
        <v>651</v>
      </c>
      <c r="M20" s="156">
        <v>22401</v>
      </c>
      <c r="N20" s="156">
        <v>9014</v>
      </c>
      <c r="O20" s="156">
        <v>6659</v>
      </c>
      <c r="P20" s="162">
        <v>16387</v>
      </c>
    </row>
    <row r="21" spans="1:16" x14ac:dyDescent="0.3">
      <c r="A21" s="29" t="s">
        <v>221</v>
      </c>
      <c r="B21" s="155">
        <f t="shared" ref="B21:B22" si="4">SUM(C21:P21)</f>
        <v>154535</v>
      </c>
      <c r="C21" s="150">
        <v>12348</v>
      </c>
      <c r="D21" s="150">
        <v>9623</v>
      </c>
      <c r="E21" s="150">
        <v>57929</v>
      </c>
      <c r="F21" s="150">
        <v>3788</v>
      </c>
      <c r="G21" s="150">
        <v>1791</v>
      </c>
      <c r="H21" s="150">
        <v>11420</v>
      </c>
      <c r="I21" s="150">
        <v>862</v>
      </c>
      <c r="J21" s="150">
        <v>2367</v>
      </c>
      <c r="K21" s="150">
        <v>6831</v>
      </c>
      <c r="L21" s="150">
        <v>985</v>
      </c>
      <c r="M21" s="150">
        <v>13391</v>
      </c>
      <c r="N21" s="150">
        <v>7762</v>
      </c>
      <c r="O21" s="150">
        <v>7735</v>
      </c>
      <c r="P21" s="160">
        <v>17703</v>
      </c>
    </row>
    <row r="22" spans="1:16" ht="15" thickBot="1" x14ac:dyDescent="0.35">
      <c r="A22" s="79" t="s">
        <v>222</v>
      </c>
      <c r="B22" s="174">
        <f t="shared" si="4"/>
        <v>133</v>
      </c>
      <c r="C22" s="163">
        <v>10</v>
      </c>
      <c r="D22" s="163">
        <v>11</v>
      </c>
      <c r="E22" s="163">
        <v>45</v>
      </c>
      <c r="F22" s="163">
        <v>9</v>
      </c>
      <c r="G22" s="163">
        <v>2</v>
      </c>
      <c r="H22" s="163">
        <v>10</v>
      </c>
      <c r="I22" s="163">
        <v>2</v>
      </c>
      <c r="J22" s="163">
        <v>2</v>
      </c>
      <c r="K22" s="163">
        <v>6</v>
      </c>
      <c r="L22" s="163">
        <v>1</v>
      </c>
      <c r="M22" s="163">
        <v>14</v>
      </c>
      <c r="N22" s="163">
        <v>6</v>
      </c>
      <c r="O22" s="163">
        <v>5</v>
      </c>
      <c r="P22" s="164">
        <v>10</v>
      </c>
    </row>
    <row r="23" spans="1:16" x14ac:dyDescent="0.3">
      <c r="A23" s="16"/>
      <c r="B23" s="16"/>
      <c r="C23" s="24"/>
      <c r="D23" s="24"/>
      <c r="E23" s="24"/>
      <c r="F23" s="25"/>
      <c r="G23" s="24"/>
      <c r="H23" s="24"/>
      <c r="I23" s="24"/>
      <c r="J23" s="24"/>
      <c r="K23" s="24"/>
      <c r="L23" s="24"/>
    </row>
    <row r="24" spans="1:16" ht="15" thickBot="1" x14ac:dyDescent="0.35">
      <c r="A24" s="16"/>
      <c r="B24" s="16"/>
      <c r="C24" s="24"/>
      <c r="D24" s="16"/>
      <c r="E24" s="16"/>
      <c r="F24" s="26"/>
      <c r="G24" s="16"/>
      <c r="H24" s="27"/>
      <c r="I24" s="27"/>
      <c r="J24" s="27"/>
      <c r="K24" s="16"/>
      <c r="L24" s="16"/>
    </row>
    <row r="25" spans="1:16" ht="15" thickBot="1" x14ac:dyDescent="0.35">
      <c r="A25" s="341" t="s">
        <v>66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3"/>
    </row>
    <row r="26" spans="1:16" x14ac:dyDescent="0.3">
      <c r="A26" s="18" t="s">
        <v>51</v>
      </c>
      <c r="B26" s="38">
        <f>+B5/B$19</f>
        <v>6.3680650209342271E-2</v>
      </c>
      <c r="C26" s="38">
        <f t="shared" ref="C26:P26" si="5">+C5/C$19</f>
        <v>6.4090264540450539E-2</v>
      </c>
      <c r="D26" s="38">
        <f t="shared" si="5"/>
        <v>6.7534804176412597E-2</v>
      </c>
      <c r="E26" s="38">
        <f t="shared" si="5"/>
        <v>5.2446235455381143E-2</v>
      </c>
      <c r="F26" s="38">
        <f t="shared" si="5"/>
        <v>5.5752178402157494E-2</v>
      </c>
      <c r="G26" s="38">
        <f t="shared" si="5"/>
        <v>0.10934035371213116</v>
      </c>
      <c r="H26" s="38">
        <f t="shared" si="5"/>
        <v>5.6216439857756657E-2</v>
      </c>
      <c r="I26" s="38">
        <f t="shared" si="5"/>
        <v>5.2503930515983226E-2</v>
      </c>
      <c r="J26" s="38">
        <f t="shared" si="5"/>
        <v>0.11177086018609435</v>
      </c>
      <c r="K26" s="38">
        <f t="shared" si="5"/>
        <v>8.2730447540820526E-2</v>
      </c>
      <c r="L26" s="38">
        <f t="shared" si="5"/>
        <v>0.17965248734840694</v>
      </c>
      <c r="M26" s="38">
        <f t="shared" si="5"/>
        <v>8.485044068034267E-2</v>
      </c>
      <c r="N26" s="38">
        <f t="shared" si="5"/>
        <v>0.15130207059881118</v>
      </c>
      <c r="O26" s="38">
        <f t="shared" si="5"/>
        <v>0.16292814010350548</v>
      </c>
      <c r="P26" s="38">
        <f t="shared" si="5"/>
        <v>0.12508712361340665</v>
      </c>
    </row>
    <row r="27" spans="1:16" x14ac:dyDescent="0.3">
      <c r="A27" s="29" t="s">
        <v>52</v>
      </c>
      <c r="B27" s="28">
        <f t="shared" ref="B27:P27" si="6">+B6/B$19</f>
        <v>1.2447160090676678E-2</v>
      </c>
      <c r="C27" s="28">
        <f t="shared" si="6"/>
        <v>0</v>
      </c>
      <c r="D27" s="28">
        <f t="shared" si="6"/>
        <v>0</v>
      </c>
      <c r="E27" s="28">
        <f t="shared" si="6"/>
        <v>2.2211807163235817E-2</v>
      </c>
      <c r="F27" s="28">
        <f t="shared" si="6"/>
        <v>0</v>
      </c>
      <c r="G27" s="28">
        <f t="shared" si="6"/>
        <v>0</v>
      </c>
      <c r="H27" s="28">
        <f t="shared" si="6"/>
        <v>2.2114730807508042E-2</v>
      </c>
      <c r="I27" s="28">
        <f t="shared" si="6"/>
        <v>3.0384039168644475E-2</v>
      </c>
      <c r="J27" s="28">
        <f t="shared" si="6"/>
        <v>0</v>
      </c>
      <c r="K27" s="28">
        <f t="shared" si="6"/>
        <v>9.1711864436360598E-3</v>
      </c>
      <c r="L27" s="28">
        <f t="shared" si="6"/>
        <v>0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6.4940769188586767E-2</v>
      </c>
    </row>
    <row r="28" spans="1:16" x14ac:dyDescent="0.3">
      <c r="A28" s="29" t="s">
        <v>53</v>
      </c>
      <c r="B28" s="28">
        <f t="shared" ref="B28:P28" si="7">+B7/B$19</f>
        <v>1.1394717695947477E-2</v>
      </c>
      <c r="C28" s="28">
        <f t="shared" si="7"/>
        <v>5.0897423781449342E-3</v>
      </c>
      <c r="D28" s="28">
        <f t="shared" si="7"/>
        <v>3.7352659589072034E-3</v>
      </c>
      <c r="E28" s="28">
        <f t="shared" si="7"/>
        <v>1.3800399797480017E-2</v>
      </c>
      <c r="F28" s="28">
        <f t="shared" si="7"/>
        <v>2.1523133334383007E-3</v>
      </c>
      <c r="G28" s="28">
        <f t="shared" si="7"/>
        <v>6.5628693621419152E-3</v>
      </c>
      <c r="H28" s="28">
        <f t="shared" si="7"/>
        <v>3.2200884999910903E-2</v>
      </c>
      <c r="I28" s="28">
        <f t="shared" si="7"/>
        <v>8.6749409599340481E-5</v>
      </c>
      <c r="J28" s="28">
        <f t="shared" si="7"/>
        <v>9.6164127920674528E-3</v>
      </c>
      <c r="K28" s="28">
        <f t="shared" si="7"/>
        <v>6.6040151792368149E-2</v>
      </c>
      <c r="L28" s="28">
        <f t="shared" si="7"/>
        <v>3.0317941959232101E-2</v>
      </c>
      <c r="M28" s="28">
        <f t="shared" si="7"/>
        <v>1.1669168085616041E-2</v>
      </c>
      <c r="N28" s="28">
        <f t="shared" si="7"/>
        <v>3.8056447680694968E-3</v>
      </c>
      <c r="O28" s="28">
        <f t="shared" si="7"/>
        <v>4.9050614865380586E-3</v>
      </c>
      <c r="P28" s="28">
        <f t="shared" si="7"/>
        <v>1.0202900332175748E-2</v>
      </c>
    </row>
    <row r="29" spans="1:16" x14ac:dyDescent="0.3">
      <c r="A29" s="29" t="s">
        <v>54</v>
      </c>
      <c r="B29" s="28">
        <f t="shared" ref="B29:P29" si="8">+B8/B$19</f>
        <v>7.5225673051177444E-2</v>
      </c>
      <c r="C29" s="28">
        <f t="shared" si="8"/>
        <v>9.4481197494179006E-2</v>
      </c>
      <c r="D29" s="28">
        <f t="shared" si="8"/>
        <v>0.10501034892299463</v>
      </c>
      <c r="E29" s="28">
        <f t="shared" si="8"/>
        <v>6.6299731973531784E-2</v>
      </c>
      <c r="F29" s="28">
        <f t="shared" si="8"/>
        <v>0.10519330324207408</v>
      </c>
      <c r="G29" s="28">
        <f t="shared" si="8"/>
        <v>6.7196311755446811E-2</v>
      </c>
      <c r="H29" s="28">
        <f t="shared" si="8"/>
        <v>3.9059997866093994E-2</v>
      </c>
      <c r="I29" s="28">
        <f t="shared" si="8"/>
        <v>8.4776737378087552E-2</v>
      </c>
      <c r="J29" s="28">
        <f t="shared" si="8"/>
        <v>3.236462991663424E-2</v>
      </c>
      <c r="K29" s="28">
        <f t="shared" si="8"/>
        <v>1.5364934054791158E-2</v>
      </c>
      <c r="L29" s="28">
        <f t="shared" si="8"/>
        <v>2.2239596930615259E-2</v>
      </c>
      <c r="M29" s="28">
        <f t="shared" si="8"/>
        <v>5.5058833114026401E-2</v>
      </c>
      <c r="N29" s="28">
        <f t="shared" si="8"/>
        <v>6.9849644238762595E-2</v>
      </c>
      <c r="O29" s="28">
        <f t="shared" si="8"/>
        <v>4.4291187470555153E-2</v>
      </c>
      <c r="P29" s="28">
        <f t="shared" si="8"/>
        <v>3.444677598257289E-2</v>
      </c>
    </row>
    <row r="30" spans="1:16" x14ac:dyDescent="0.3">
      <c r="A30" s="29" t="s">
        <v>55</v>
      </c>
      <c r="B30" s="28">
        <f t="shared" ref="B30:P30" si="9">+B9/B$19</f>
        <v>0.11442884821710914</v>
      </c>
      <c r="C30" s="28">
        <f t="shared" si="9"/>
        <v>0.10289835693270509</v>
      </c>
      <c r="D30" s="28">
        <f t="shared" si="9"/>
        <v>7.8884373997175933E-2</v>
      </c>
      <c r="E30" s="28">
        <f t="shared" si="9"/>
        <v>0.12133776370340202</v>
      </c>
      <c r="F30" s="28">
        <f t="shared" si="9"/>
        <v>9.9362026182122615E-2</v>
      </c>
      <c r="G30" s="28">
        <f t="shared" si="9"/>
        <v>6.1841333919554473E-2</v>
      </c>
      <c r="H30" s="28">
        <f t="shared" si="9"/>
        <v>0.17191149950960419</v>
      </c>
      <c r="I30" s="28">
        <f t="shared" si="9"/>
        <v>8.4098291523768187E-2</v>
      </c>
      <c r="J30" s="28">
        <f t="shared" si="9"/>
        <v>0.11941904416668182</v>
      </c>
      <c r="K30" s="28">
        <f t="shared" si="9"/>
        <v>0.32065259315840638</v>
      </c>
      <c r="L30" s="28">
        <f t="shared" si="9"/>
        <v>6.1911976948758531E-2</v>
      </c>
      <c r="M30" s="28">
        <f t="shared" si="9"/>
        <v>6.477054890782552E-2</v>
      </c>
      <c r="N30" s="28">
        <f t="shared" si="9"/>
        <v>0.1644202568473305</v>
      </c>
      <c r="O30" s="28">
        <f t="shared" si="9"/>
        <v>7.8858667377875724E-2</v>
      </c>
      <c r="P30" s="28">
        <f t="shared" si="9"/>
        <v>0.16505656312677011</v>
      </c>
    </row>
    <row r="31" spans="1:16" x14ac:dyDescent="0.3">
      <c r="A31" s="29" t="s">
        <v>56</v>
      </c>
      <c r="B31" s="28">
        <f t="shared" ref="B31:P31" si="10">+B10/B$19</f>
        <v>5.466070920316754E-2</v>
      </c>
      <c r="C31" s="28">
        <f t="shared" si="10"/>
        <v>2.6371068903909285E-2</v>
      </c>
      <c r="D31" s="28">
        <f t="shared" si="10"/>
        <v>4.7290267879310684E-2</v>
      </c>
      <c r="E31" s="28">
        <f t="shared" si="10"/>
        <v>6.5568291614803972E-2</v>
      </c>
      <c r="F31" s="28">
        <f t="shared" si="10"/>
        <v>5.5156794516295231E-2</v>
      </c>
      <c r="G31" s="28">
        <f t="shared" si="10"/>
        <v>3.3972157350889515E-2</v>
      </c>
      <c r="H31" s="28">
        <f t="shared" si="10"/>
        <v>5.9380911989234481E-2</v>
      </c>
      <c r="I31" s="28">
        <f t="shared" si="10"/>
        <v>0.10458206406463384</v>
      </c>
      <c r="J31" s="28">
        <f t="shared" si="10"/>
        <v>1.3564406472082964E-2</v>
      </c>
      <c r="K31" s="28">
        <f t="shared" si="10"/>
        <v>8.7650609944459543E-2</v>
      </c>
      <c r="L31" s="28">
        <f t="shared" si="10"/>
        <v>3.8924057170899606E-3</v>
      </c>
      <c r="M31" s="28">
        <f t="shared" si="10"/>
        <v>2.4142641900887982E-2</v>
      </c>
      <c r="N31" s="28">
        <f t="shared" si="10"/>
        <v>4.121675900659208E-2</v>
      </c>
      <c r="O31" s="28">
        <f t="shared" si="10"/>
        <v>1.4451113004159345E-2</v>
      </c>
      <c r="P31" s="28">
        <f t="shared" si="10"/>
        <v>1.0032295673767865E-2</v>
      </c>
    </row>
    <row r="32" spans="1:16" x14ac:dyDescent="0.3">
      <c r="A32" s="29" t="s">
        <v>57</v>
      </c>
      <c r="B32" s="28">
        <f t="shared" ref="B32:P32" si="11">+B11/B$19</f>
        <v>0.2996242986427981</v>
      </c>
      <c r="C32" s="28">
        <f t="shared" si="11"/>
        <v>0.30204655167640831</v>
      </c>
      <c r="D32" s="28">
        <f t="shared" si="11"/>
        <v>0.33959685992627187</v>
      </c>
      <c r="E32" s="28">
        <f t="shared" si="11"/>
        <v>0.28328477722952849</v>
      </c>
      <c r="F32" s="28">
        <f t="shared" si="11"/>
        <v>0.38760721666687309</v>
      </c>
      <c r="G32" s="28">
        <f t="shared" si="11"/>
        <v>0.14014920089303559</v>
      </c>
      <c r="H32" s="28">
        <f t="shared" si="11"/>
        <v>0.24402145102924452</v>
      </c>
      <c r="I32" s="28">
        <f t="shared" si="11"/>
        <v>0.3098536924052217</v>
      </c>
      <c r="J32" s="28">
        <f t="shared" si="11"/>
        <v>0.2426130411575457</v>
      </c>
      <c r="K32" s="28">
        <f t="shared" si="11"/>
        <v>0.11910185831044599</v>
      </c>
      <c r="L32" s="28">
        <f t="shared" si="11"/>
        <v>0.14181080176796304</v>
      </c>
      <c r="M32" s="28">
        <f t="shared" si="11"/>
        <v>0.28423663012128203</v>
      </c>
      <c r="N32" s="28">
        <f t="shared" si="11"/>
        <v>0.12515117782979293</v>
      </c>
      <c r="O32" s="28">
        <f t="shared" si="11"/>
        <v>0.29076153470258626</v>
      </c>
      <c r="P32" s="28">
        <f t="shared" si="11"/>
        <v>0.22704168608266007</v>
      </c>
    </row>
    <row r="33" spans="1:16" x14ac:dyDescent="0.3">
      <c r="A33" s="29" t="s">
        <v>58</v>
      </c>
      <c r="B33" s="28">
        <f t="shared" ref="B33:P33" si="12">+B12/B$19</f>
        <v>1.416104302543438E-2</v>
      </c>
      <c r="C33" s="28">
        <f t="shared" si="12"/>
        <v>2.326981692597448E-2</v>
      </c>
      <c r="D33" s="28">
        <f t="shared" si="12"/>
        <v>2.3391355793049882E-2</v>
      </c>
      <c r="E33" s="28">
        <f t="shared" si="12"/>
        <v>1.5880476706433933E-2</v>
      </c>
      <c r="F33" s="28">
        <f t="shared" si="12"/>
        <v>1.2377257015373672E-2</v>
      </c>
      <c r="G33" s="28">
        <f t="shared" si="12"/>
        <v>3.7674105774849212E-2</v>
      </c>
      <c r="H33" s="28">
        <f t="shared" si="12"/>
        <v>0</v>
      </c>
      <c r="I33" s="28">
        <f t="shared" si="12"/>
        <v>0</v>
      </c>
      <c r="J33" s="28">
        <f t="shared" si="12"/>
        <v>9.6783303598406784E-2</v>
      </c>
      <c r="K33" s="28">
        <f t="shared" si="12"/>
        <v>0</v>
      </c>
      <c r="L33" s="28">
        <f t="shared" si="12"/>
        <v>7.3588120851054234E-2</v>
      </c>
      <c r="M33" s="28">
        <f t="shared" si="12"/>
        <v>6.918392505091015E-4</v>
      </c>
      <c r="N33" s="28">
        <f t="shared" si="12"/>
        <v>4.0710041339587985E-2</v>
      </c>
      <c r="O33" s="28">
        <f t="shared" si="12"/>
        <v>4.4103880973081377E-2</v>
      </c>
      <c r="P33" s="28">
        <f t="shared" si="12"/>
        <v>2.6217750355051077E-2</v>
      </c>
    </row>
    <row r="34" spans="1:16" x14ac:dyDescent="0.3">
      <c r="A34" s="29" t="s">
        <v>59</v>
      </c>
      <c r="B34" s="28">
        <f t="shared" ref="B34:P34" si="13">+B13/B$19</f>
        <v>0.1092475984136039</v>
      </c>
      <c r="C34" s="28">
        <f t="shared" si="13"/>
        <v>7.2135132755599032E-2</v>
      </c>
      <c r="D34" s="28">
        <f t="shared" si="13"/>
        <v>0.1053860158609681</v>
      </c>
      <c r="E34" s="28">
        <f t="shared" si="13"/>
        <v>0.11485664943546331</v>
      </c>
      <c r="F34" s="28">
        <f t="shared" si="13"/>
        <v>0.13207653247862269</v>
      </c>
      <c r="G34" s="28">
        <f t="shared" si="13"/>
        <v>0.15991679656794169</v>
      </c>
      <c r="H34" s="28">
        <f t="shared" si="13"/>
        <v>8.7242490705822018E-2</v>
      </c>
      <c r="I34" s="28">
        <f t="shared" si="13"/>
        <v>0.11486272646379593</v>
      </c>
      <c r="J34" s="28">
        <f t="shared" si="13"/>
        <v>7.4515607619654423E-2</v>
      </c>
      <c r="K34" s="28">
        <f t="shared" si="13"/>
        <v>0.10358520169850145</v>
      </c>
      <c r="L34" s="28">
        <f t="shared" si="13"/>
        <v>7.1879776796410846E-2</v>
      </c>
      <c r="M34" s="28">
        <f t="shared" si="13"/>
        <v>0.12178918750839847</v>
      </c>
      <c r="N34" s="28">
        <f t="shared" si="13"/>
        <v>3.7918730341106467E-2</v>
      </c>
      <c r="O34" s="28">
        <f t="shared" si="13"/>
        <v>0.12199092331136832</v>
      </c>
      <c r="P34" s="28">
        <f t="shared" si="13"/>
        <v>2.3184219386994151E-2</v>
      </c>
    </row>
    <row r="35" spans="1:16" x14ac:dyDescent="0.3">
      <c r="A35" s="170" t="s">
        <v>63</v>
      </c>
      <c r="B35" s="171">
        <f t="shared" ref="B35:P35" si="14">+B14/B$19</f>
        <v>0.75487069854925692</v>
      </c>
      <c r="C35" s="171">
        <f t="shared" si="14"/>
        <v>0.69038213160737061</v>
      </c>
      <c r="D35" s="171">
        <f t="shared" si="14"/>
        <v>0.77082929251509091</v>
      </c>
      <c r="E35" s="171">
        <f t="shared" si="14"/>
        <v>0.75568613307926036</v>
      </c>
      <c r="F35" s="171">
        <f t="shared" si="14"/>
        <v>0.84967762183695716</v>
      </c>
      <c r="G35" s="171">
        <f t="shared" si="14"/>
        <v>0.61665312933599037</v>
      </c>
      <c r="H35" s="171">
        <f t="shared" si="14"/>
        <v>0.71214840676517477</v>
      </c>
      <c r="I35" s="171">
        <f t="shared" si="14"/>
        <v>0.78114823092973429</v>
      </c>
      <c r="J35" s="171">
        <f t="shared" si="14"/>
        <v>0.70064730590916779</v>
      </c>
      <c r="K35" s="171">
        <f t="shared" si="14"/>
        <v>0.80429698294342922</v>
      </c>
      <c r="L35" s="171">
        <f t="shared" si="14"/>
        <v>0.58529310831953085</v>
      </c>
      <c r="M35" s="171">
        <f t="shared" si="14"/>
        <v>0.64720928956888824</v>
      </c>
      <c r="N35" s="171">
        <f t="shared" si="14"/>
        <v>0.63437432497005319</v>
      </c>
      <c r="O35" s="171">
        <f t="shared" si="14"/>
        <v>0.76229050842966972</v>
      </c>
      <c r="P35" s="171">
        <f t="shared" si="14"/>
        <v>0.68621008374198533</v>
      </c>
    </row>
    <row r="36" spans="1:16" x14ac:dyDescent="0.3">
      <c r="A36" s="29" t="s">
        <v>60</v>
      </c>
      <c r="B36" s="28">
        <f t="shared" ref="B36:P36" si="15">+B15/B$19</f>
        <v>0.10321987414786334</v>
      </c>
      <c r="C36" s="28">
        <f t="shared" si="15"/>
        <v>0.18298561553360532</v>
      </c>
      <c r="D36" s="28">
        <f t="shared" si="15"/>
        <v>0.10923206297388281</v>
      </c>
      <c r="E36" s="28">
        <f t="shared" si="15"/>
        <v>9.1201556506516623E-2</v>
      </c>
      <c r="F36" s="28">
        <f t="shared" si="15"/>
        <v>3.7827915811413607E-2</v>
      </c>
      <c r="G36" s="28">
        <f t="shared" si="15"/>
        <v>0.30362293704403703</v>
      </c>
      <c r="H36" s="28">
        <f t="shared" si="15"/>
        <v>9.8163358524637742E-2</v>
      </c>
      <c r="I36" s="28">
        <f t="shared" si="15"/>
        <v>7.9934514717918084E-2</v>
      </c>
      <c r="J36" s="28">
        <f t="shared" si="15"/>
        <v>0.23989141908143702</v>
      </c>
      <c r="K36" s="28">
        <f t="shared" si="15"/>
        <v>1.2656616598610644E-2</v>
      </c>
      <c r="L36" s="28">
        <f t="shared" si="15"/>
        <v>0.239145092797131</v>
      </c>
      <c r="M36" s="28">
        <f t="shared" si="15"/>
        <v>0.17504985527040967</v>
      </c>
      <c r="N36" s="28">
        <f t="shared" si="15"/>
        <v>0.30988480644039695</v>
      </c>
      <c r="O36" s="28">
        <f t="shared" si="15"/>
        <v>0.1911118461051215</v>
      </c>
      <c r="P36" s="28">
        <f t="shared" si="15"/>
        <v>0.17594108735037986</v>
      </c>
    </row>
    <row r="37" spans="1:16" x14ac:dyDescent="0.3">
      <c r="A37" s="29" t="s">
        <v>61</v>
      </c>
      <c r="B37" s="28">
        <f t="shared" ref="B37:P37" si="16">+B16/B$19</f>
        <v>0.11766638231190617</v>
      </c>
      <c r="C37" s="28">
        <f t="shared" si="16"/>
        <v>0.10856731689862172</v>
      </c>
      <c r="D37" s="28">
        <f t="shared" si="16"/>
        <v>8.8837186096692097E-2</v>
      </c>
      <c r="E37" s="28">
        <f t="shared" si="16"/>
        <v>0.13487684522441412</v>
      </c>
      <c r="F37" s="28">
        <f t="shared" si="16"/>
        <v>6.9993921919343546E-2</v>
      </c>
      <c r="G37" s="28">
        <f t="shared" si="16"/>
        <v>7.1074435809736977E-2</v>
      </c>
      <c r="H37" s="28">
        <f t="shared" si="16"/>
        <v>0.17409402536589483</v>
      </c>
      <c r="I37" s="28">
        <f t="shared" si="16"/>
        <v>0.12599954240271002</v>
      </c>
      <c r="J37" s="28">
        <f t="shared" si="16"/>
        <v>1.4172933481763935E-2</v>
      </c>
      <c r="K37" s="28">
        <f t="shared" si="16"/>
        <v>0.14447931762081812</v>
      </c>
      <c r="L37" s="28">
        <f t="shared" si="16"/>
        <v>0.13027713166698909</v>
      </c>
      <c r="M37" s="28">
        <f t="shared" si="16"/>
        <v>0.16607128135185681</v>
      </c>
      <c r="N37" s="28">
        <f t="shared" si="16"/>
        <v>4.8674672754466158E-2</v>
      </c>
      <c r="O37" s="28">
        <f t="shared" si="16"/>
        <v>1.04084509884256E-2</v>
      </c>
      <c r="P37" s="28">
        <f t="shared" si="16"/>
        <v>7.9013534194710244E-2</v>
      </c>
    </row>
    <row r="38" spans="1:16" x14ac:dyDescent="0.3">
      <c r="A38" s="29" t="s">
        <v>62</v>
      </c>
      <c r="B38" s="28">
        <f t="shared" ref="B38:P38" si="17">+B17/B$19</f>
        <v>2.4243044990973565E-2</v>
      </c>
      <c r="C38" s="28">
        <f t="shared" si="17"/>
        <v>1.8064935960402314E-2</v>
      </c>
      <c r="D38" s="28">
        <f t="shared" si="17"/>
        <v>3.1101458414334211E-2</v>
      </c>
      <c r="E38" s="28">
        <f t="shared" si="17"/>
        <v>1.8235465189808966E-2</v>
      </c>
      <c r="F38" s="28">
        <f t="shared" si="17"/>
        <v>4.2500540432285662E-2</v>
      </c>
      <c r="G38" s="28">
        <f t="shared" si="17"/>
        <v>8.6494978102356502E-3</v>
      </c>
      <c r="H38" s="28">
        <f t="shared" si="17"/>
        <v>1.5594209344292627E-2</v>
      </c>
      <c r="I38" s="28">
        <f t="shared" si="17"/>
        <v>1.2917711949637641E-2</v>
      </c>
      <c r="J38" s="28">
        <f t="shared" si="17"/>
        <v>4.5288341527631296E-2</v>
      </c>
      <c r="K38" s="28">
        <f t="shared" si="17"/>
        <v>3.8567082837142011E-2</v>
      </c>
      <c r="L38" s="28">
        <f t="shared" si="17"/>
        <v>4.5284667216349016E-2</v>
      </c>
      <c r="M38" s="28">
        <f t="shared" si="17"/>
        <v>1.1669573808845285E-2</v>
      </c>
      <c r="N38" s="28">
        <f t="shared" si="17"/>
        <v>7.0661958350836784E-3</v>
      </c>
      <c r="O38" s="28">
        <f t="shared" si="17"/>
        <v>3.6189194476783204E-2</v>
      </c>
      <c r="P38" s="28">
        <f t="shared" si="17"/>
        <v>5.8835294712924549E-2</v>
      </c>
    </row>
    <row r="39" spans="1:16" x14ac:dyDescent="0.3">
      <c r="A39" s="170" t="s">
        <v>64</v>
      </c>
      <c r="B39" s="171">
        <f t="shared" ref="B39:P39" si="18">+B18/B$19</f>
        <v>0.24512930145074308</v>
      </c>
      <c r="C39" s="171">
        <f t="shared" si="18"/>
        <v>0.30961786839262934</v>
      </c>
      <c r="D39" s="171">
        <f t="shared" si="18"/>
        <v>0.22917070748490911</v>
      </c>
      <c r="E39" s="171">
        <f t="shared" si="18"/>
        <v>0.24431386692073973</v>
      </c>
      <c r="F39" s="171">
        <f t="shared" si="18"/>
        <v>0.15032237816304284</v>
      </c>
      <c r="G39" s="171">
        <f t="shared" si="18"/>
        <v>0.38334687066400963</v>
      </c>
      <c r="H39" s="171">
        <f t="shared" si="18"/>
        <v>0.28785159323482518</v>
      </c>
      <c r="I39" s="171">
        <f t="shared" si="18"/>
        <v>0.21885176907026574</v>
      </c>
      <c r="J39" s="171">
        <f t="shared" si="18"/>
        <v>0.29935269409083226</v>
      </c>
      <c r="K39" s="171">
        <f t="shared" si="18"/>
        <v>0.19570301705657075</v>
      </c>
      <c r="L39" s="171">
        <f t="shared" si="18"/>
        <v>0.41470689168046909</v>
      </c>
      <c r="M39" s="171">
        <f t="shared" si="18"/>
        <v>0.35279071043111176</v>
      </c>
      <c r="N39" s="171">
        <f t="shared" si="18"/>
        <v>0.36562567502994681</v>
      </c>
      <c r="O39" s="171">
        <f t="shared" si="18"/>
        <v>0.23770949157033031</v>
      </c>
      <c r="P39" s="171">
        <f t="shared" si="18"/>
        <v>0.31378991625801467</v>
      </c>
    </row>
    <row r="40" spans="1:16" x14ac:dyDescent="0.3">
      <c r="A40" s="172" t="s">
        <v>65</v>
      </c>
      <c r="B40" s="173">
        <f t="shared" ref="B40:P40" si="19">+B19/B$19</f>
        <v>1</v>
      </c>
      <c r="C40" s="173">
        <f t="shared" si="19"/>
        <v>1</v>
      </c>
      <c r="D40" s="173">
        <f t="shared" si="19"/>
        <v>1</v>
      </c>
      <c r="E40" s="173">
        <f t="shared" si="19"/>
        <v>1</v>
      </c>
      <c r="F40" s="173">
        <f t="shared" si="19"/>
        <v>1</v>
      </c>
      <c r="G40" s="173">
        <f t="shared" si="19"/>
        <v>1</v>
      </c>
      <c r="H40" s="173">
        <f t="shared" si="19"/>
        <v>1</v>
      </c>
      <c r="I40" s="173">
        <f t="shared" si="19"/>
        <v>1</v>
      </c>
      <c r="J40" s="173">
        <f t="shared" si="19"/>
        <v>1</v>
      </c>
      <c r="K40" s="173">
        <f t="shared" si="19"/>
        <v>1</v>
      </c>
      <c r="L40" s="173">
        <f t="shared" si="19"/>
        <v>1</v>
      </c>
      <c r="M40" s="173">
        <f t="shared" si="19"/>
        <v>1</v>
      </c>
      <c r="N40" s="173">
        <f t="shared" si="19"/>
        <v>1</v>
      </c>
      <c r="O40" s="173">
        <f t="shared" si="19"/>
        <v>1</v>
      </c>
      <c r="P40" s="173">
        <f t="shared" si="19"/>
        <v>1</v>
      </c>
    </row>
    <row r="42" spans="1:16" x14ac:dyDescent="0.3">
      <c r="A42" s="69" t="s">
        <v>204</v>
      </c>
    </row>
    <row r="43" spans="1:16" x14ac:dyDescent="0.3">
      <c r="A43" s="69" t="s">
        <v>205</v>
      </c>
    </row>
    <row r="45" spans="1:16" ht="15" x14ac:dyDescent="0.25">
      <c r="A45" s="68" t="s">
        <v>502</v>
      </c>
      <c r="B45" s="32"/>
    </row>
    <row r="46" spans="1:16" ht="15" x14ac:dyDescent="0.25">
      <c r="A46" s="68"/>
      <c r="B46" s="32"/>
    </row>
    <row r="47" spans="1:16" ht="15" x14ac:dyDescent="0.25">
      <c r="A47" s="68"/>
      <c r="B47" s="32"/>
    </row>
    <row r="48" spans="1:16" x14ac:dyDescent="0.3">
      <c r="A48" s="68"/>
      <c r="B48" s="32"/>
    </row>
    <row r="49" spans="1:2" x14ac:dyDescent="0.3">
      <c r="A49" s="68"/>
      <c r="B49" s="32"/>
    </row>
    <row r="50" spans="1:2" x14ac:dyDescent="0.3">
      <c r="A50" s="68"/>
      <c r="B50" s="32"/>
    </row>
    <row r="51" spans="1:2" x14ac:dyDescent="0.3">
      <c r="A51" s="68"/>
      <c r="B51" s="32"/>
    </row>
    <row r="52" spans="1:2" x14ac:dyDescent="0.3">
      <c r="A52" s="68"/>
      <c r="B52" s="32"/>
    </row>
    <row r="53" spans="1:2" x14ac:dyDescent="0.3">
      <c r="A53" s="68"/>
      <c r="B53" s="32"/>
    </row>
    <row r="54" spans="1:2" x14ac:dyDescent="0.3">
      <c r="A54" s="68"/>
      <c r="B54" s="32"/>
    </row>
    <row r="55" spans="1:2" x14ac:dyDescent="0.3">
      <c r="A55" s="68"/>
      <c r="B55" s="32"/>
    </row>
    <row r="56" spans="1:2" x14ac:dyDescent="0.3">
      <c r="A56" s="68"/>
      <c r="B56" s="32"/>
    </row>
    <row r="57" spans="1:2" x14ac:dyDescent="0.3">
      <c r="A57" s="68"/>
      <c r="B57" s="32"/>
    </row>
    <row r="58" spans="1:2" x14ac:dyDescent="0.3">
      <c r="A58" s="68"/>
      <c r="B58" s="32"/>
    </row>
    <row r="59" spans="1:2" x14ac:dyDescent="0.3">
      <c r="A59" s="68"/>
      <c r="B59" s="32"/>
    </row>
    <row r="60" spans="1:2" x14ac:dyDescent="0.3">
      <c r="A60" s="68"/>
      <c r="B60" s="32"/>
    </row>
    <row r="61" spans="1:2" x14ac:dyDescent="0.3">
      <c r="A61" s="68"/>
      <c r="B61" s="32"/>
    </row>
    <row r="62" spans="1:2" x14ac:dyDescent="0.3">
      <c r="A62" s="68"/>
      <c r="B62" s="32"/>
    </row>
    <row r="63" spans="1:2" x14ac:dyDescent="0.3">
      <c r="A63" s="68"/>
      <c r="B63" s="32"/>
    </row>
    <row r="64" spans="1:2" x14ac:dyDescent="0.3">
      <c r="A64" s="68"/>
      <c r="B64" s="32"/>
    </row>
    <row r="65" spans="1:2" x14ac:dyDescent="0.3">
      <c r="A65" s="68"/>
      <c r="B65" s="32"/>
    </row>
    <row r="66" spans="1:2" x14ac:dyDescent="0.3">
      <c r="A66" s="68"/>
      <c r="B66" s="32"/>
    </row>
    <row r="67" spans="1:2" x14ac:dyDescent="0.3">
      <c r="A67" s="68"/>
      <c r="B67" s="32"/>
    </row>
    <row r="68" spans="1:2" x14ac:dyDescent="0.3">
      <c r="A68" s="68"/>
      <c r="B68" s="32"/>
    </row>
    <row r="69" spans="1:2" x14ac:dyDescent="0.3">
      <c r="A69" s="68"/>
      <c r="B69" s="32"/>
    </row>
    <row r="70" spans="1:2" x14ac:dyDescent="0.3">
      <c r="A70" s="68"/>
      <c r="B70" s="32"/>
    </row>
    <row r="71" spans="1:2" x14ac:dyDescent="0.3">
      <c r="A71" s="68"/>
      <c r="B71" s="32"/>
    </row>
    <row r="72" spans="1:2" x14ac:dyDescent="0.3">
      <c r="A72" s="68"/>
      <c r="B72" s="32"/>
    </row>
    <row r="73" spans="1:2" x14ac:dyDescent="0.3">
      <c r="A73" s="68"/>
      <c r="B73" s="32"/>
    </row>
    <row r="74" spans="1:2" x14ac:dyDescent="0.3">
      <c r="A74" s="68"/>
      <c r="B74" s="32"/>
    </row>
    <row r="75" spans="1:2" x14ac:dyDescent="0.3">
      <c r="A75" s="68"/>
      <c r="B75" s="32"/>
    </row>
    <row r="76" spans="1:2" x14ac:dyDescent="0.3">
      <c r="A76" s="68"/>
      <c r="B76" s="32"/>
    </row>
    <row r="77" spans="1:2" x14ac:dyDescent="0.3">
      <c r="A77" s="68"/>
      <c r="B77" s="32"/>
    </row>
    <row r="78" spans="1:2" x14ac:dyDescent="0.3">
      <c r="A78" s="68"/>
      <c r="B78" s="32"/>
    </row>
    <row r="79" spans="1:2" x14ac:dyDescent="0.3">
      <c r="A79" s="68"/>
      <c r="B79" s="32"/>
    </row>
    <row r="80" spans="1:2" x14ac:dyDescent="0.3">
      <c r="A80" s="68"/>
      <c r="B80" s="32"/>
    </row>
    <row r="81" spans="1:9" x14ac:dyDescent="0.3">
      <c r="A81" s="68"/>
      <c r="B81" s="32"/>
    </row>
    <row r="82" spans="1:9" x14ac:dyDescent="0.3">
      <c r="A82" s="68"/>
      <c r="B82" s="32"/>
    </row>
    <row r="83" spans="1:9" x14ac:dyDescent="0.3">
      <c r="A83" s="68"/>
      <c r="B83" s="32"/>
    </row>
    <row r="84" spans="1:9" x14ac:dyDescent="0.3">
      <c r="A84" s="68"/>
      <c r="B84" s="32"/>
    </row>
    <row r="85" spans="1:9" x14ac:dyDescent="0.3">
      <c r="A85" s="68"/>
      <c r="B85" s="32"/>
    </row>
    <row r="86" spans="1:9" x14ac:dyDescent="0.3">
      <c r="A86" s="68"/>
      <c r="B86" s="32"/>
    </row>
    <row r="87" spans="1:9" x14ac:dyDescent="0.3">
      <c r="A87" s="32"/>
      <c r="B87" s="32"/>
    </row>
    <row r="89" spans="1:9" ht="15" thickBot="1" x14ac:dyDescent="0.35"/>
    <row r="90" spans="1:9" x14ac:dyDescent="0.3">
      <c r="C90" s="332" t="s">
        <v>253</v>
      </c>
      <c r="D90" s="332" t="s">
        <v>254</v>
      </c>
      <c r="F90" s="330"/>
      <c r="G90" s="330">
        <v>2012</v>
      </c>
      <c r="H90" s="330">
        <v>2013</v>
      </c>
      <c r="I90" s="330" t="s">
        <v>255</v>
      </c>
    </row>
    <row r="91" spans="1:9" ht="15" thickBot="1" x14ac:dyDescent="0.35">
      <c r="C91" s="333" t="s">
        <v>252</v>
      </c>
      <c r="D91" s="333"/>
      <c r="F91" s="334"/>
      <c r="G91" s="334"/>
      <c r="H91" s="334"/>
      <c r="I91" s="331"/>
    </row>
    <row r="92" spans="1:9" ht="15" thickBot="1" x14ac:dyDescent="0.35">
      <c r="A92" s="17" t="s">
        <v>51</v>
      </c>
      <c r="C92" s="84">
        <v>12939763.801610997</v>
      </c>
      <c r="D92" s="84">
        <v>9122006.416666666</v>
      </c>
      <c r="F92" s="96" t="s">
        <v>256</v>
      </c>
      <c r="G92" s="97">
        <v>37491</v>
      </c>
      <c r="H92" s="103">
        <v>38988</v>
      </c>
      <c r="I92" s="106">
        <f>+H92/G92-1</f>
        <v>3.9929583099943988E-2</v>
      </c>
    </row>
    <row r="93" spans="1:9" ht="15" thickBot="1" x14ac:dyDescent="0.35">
      <c r="A93" s="29" t="s">
        <v>52</v>
      </c>
      <c r="C93" s="84">
        <v>79314.272388321202</v>
      </c>
      <c r="D93" s="84">
        <v>1072378.5</v>
      </c>
      <c r="F93" s="98" t="s">
        <v>260</v>
      </c>
      <c r="G93" s="99">
        <v>9062</v>
      </c>
      <c r="H93" s="104">
        <v>10071</v>
      </c>
      <c r="I93" s="106">
        <f t="shared" ref="I93:I96" si="20">+H93/G93-1</f>
        <v>0.1113440741558156</v>
      </c>
    </row>
    <row r="94" spans="1:9" ht="15" thickBot="1" x14ac:dyDescent="0.35">
      <c r="A94" s="29" t="s">
        <v>53</v>
      </c>
      <c r="C94" s="84">
        <v>1125542.0430619216</v>
      </c>
      <c r="D94" s="84">
        <v>786017.33333333326</v>
      </c>
      <c r="F94" s="98" t="s">
        <v>258</v>
      </c>
      <c r="G94" s="99">
        <v>16839</v>
      </c>
      <c r="H94" s="104">
        <v>16592</v>
      </c>
      <c r="I94" s="106">
        <f t="shared" si="20"/>
        <v>-1.4668329473246589E-2</v>
      </c>
    </row>
    <row r="95" spans="1:9" ht="15" thickBot="1" x14ac:dyDescent="0.35">
      <c r="A95" s="29" t="s">
        <v>54</v>
      </c>
      <c r="C95" s="84">
        <v>9062613.966231212</v>
      </c>
      <c r="D95" s="84">
        <v>10071044.333333332</v>
      </c>
      <c r="F95" s="100" t="s">
        <v>261</v>
      </c>
      <c r="G95" s="99">
        <v>13115</v>
      </c>
      <c r="H95" s="104">
        <v>17048</v>
      </c>
      <c r="I95" s="106">
        <f t="shared" si="20"/>
        <v>0.29988562714449096</v>
      </c>
    </row>
    <row r="96" spans="1:9" ht="15" thickBot="1" x14ac:dyDescent="0.35">
      <c r="A96" s="29" t="s">
        <v>55</v>
      </c>
      <c r="C96" s="84">
        <v>16839097.299872912</v>
      </c>
      <c r="D96" s="84">
        <v>16592049.75</v>
      </c>
      <c r="F96" s="101" t="s">
        <v>257</v>
      </c>
      <c r="G96" s="102">
        <v>17059</v>
      </c>
      <c r="H96" s="105">
        <v>14696</v>
      </c>
      <c r="I96" s="106">
        <f t="shared" si="20"/>
        <v>-0.13851925669734455</v>
      </c>
    </row>
    <row r="97" spans="1:9" ht="15" thickBot="1" x14ac:dyDescent="0.35">
      <c r="A97" s="29" t="s">
        <v>56</v>
      </c>
      <c r="C97" s="84">
        <v>4260807.7170757232</v>
      </c>
      <c r="D97" s="84">
        <v>6862081.416666666</v>
      </c>
      <c r="H97" s="94"/>
      <c r="I97" s="94"/>
    </row>
    <row r="98" spans="1:9" s="36" customFormat="1" ht="15" thickBot="1" x14ac:dyDescent="0.35">
      <c r="A98" s="89" t="s">
        <v>57</v>
      </c>
      <c r="C98" s="92">
        <v>37491073.792850502</v>
      </c>
      <c r="D98" s="92">
        <v>38988751.25</v>
      </c>
      <c r="F98" s="91"/>
      <c r="H98" s="95"/>
      <c r="I98" s="95"/>
    </row>
    <row r="99" spans="1:9" ht="15" thickBot="1" x14ac:dyDescent="0.35">
      <c r="A99" s="29" t="s">
        <v>58</v>
      </c>
      <c r="C99" s="84">
        <v>1805283.060622626</v>
      </c>
      <c r="D99" s="84">
        <v>2253377</v>
      </c>
      <c r="H99" s="16"/>
      <c r="I99" s="16"/>
    </row>
    <row r="100" spans="1:9" ht="15" thickBot="1" x14ac:dyDescent="0.35">
      <c r="A100" s="39" t="s">
        <v>59</v>
      </c>
      <c r="C100" s="84">
        <v>13115543.431275669</v>
      </c>
      <c r="D100" s="84">
        <v>17048501.583333332</v>
      </c>
      <c r="F100" s="5"/>
      <c r="H100" s="16"/>
      <c r="I100" s="16"/>
    </row>
    <row r="101" spans="1:9" ht="15" thickBot="1" x14ac:dyDescent="0.35">
      <c r="A101" s="66" t="s">
        <v>63</v>
      </c>
      <c r="C101" s="85">
        <v>96719039.384989887</v>
      </c>
      <c r="D101" s="85">
        <v>102796207.58333334</v>
      </c>
      <c r="H101" s="93"/>
      <c r="I101" s="93"/>
    </row>
    <row r="102" spans="1:9" ht="15" thickBot="1" x14ac:dyDescent="0.35">
      <c r="A102" s="18" t="s">
        <v>60</v>
      </c>
      <c r="C102" s="84">
        <v>17059611.32192133</v>
      </c>
      <c r="D102" s="84">
        <v>14696803.583333332</v>
      </c>
      <c r="H102" s="16"/>
      <c r="I102" s="16"/>
    </row>
    <row r="103" spans="1:9" ht="15" thickBot="1" x14ac:dyDescent="0.35">
      <c r="A103" s="29" t="s">
        <v>61</v>
      </c>
      <c r="C103" s="84">
        <v>9109839.0710768159</v>
      </c>
      <c r="D103" s="84">
        <v>12235190.333333332</v>
      </c>
      <c r="H103" s="16"/>
      <c r="I103" s="16"/>
    </row>
    <row r="104" spans="1:9" ht="15" thickBot="1" x14ac:dyDescent="0.35">
      <c r="A104" s="39" t="s">
        <v>62</v>
      </c>
      <c r="C104" s="84">
        <v>1848683.7343607643</v>
      </c>
      <c r="D104" s="84">
        <v>3826339.75</v>
      </c>
      <c r="F104" s="5"/>
      <c r="H104" s="16"/>
      <c r="I104" s="16"/>
    </row>
    <row r="105" spans="1:9" ht="15" thickBot="1" x14ac:dyDescent="0.35">
      <c r="A105" s="66" t="s">
        <v>64</v>
      </c>
      <c r="C105" s="86">
        <v>28018134.12735891</v>
      </c>
      <c r="D105" s="86">
        <v>30758333.666666664</v>
      </c>
      <c r="H105" s="94"/>
      <c r="I105" s="94"/>
    </row>
    <row r="106" spans="1:9" ht="15" thickBot="1" x14ac:dyDescent="0.35">
      <c r="A106" s="80" t="s">
        <v>65</v>
      </c>
      <c r="C106" s="87">
        <v>124737173.5123488</v>
      </c>
      <c r="D106" s="87">
        <v>133554541.25</v>
      </c>
      <c r="H106" s="16"/>
      <c r="I106" s="16"/>
    </row>
    <row r="107" spans="1:9" ht="15" thickBot="1" x14ac:dyDescent="0.35">
      <c r="A107" s="18" t="s">
        <v>220</v>
      </c>
      <c r="C107" s="84">
        <v>142686</v>
      </c>
      <c r="D107" s="84">
        <v>200573</v>
      </c>
      <c r="H107" s="16"/>
      <c r="I107" s="16"/>
    </row>
    <row r="108" spans="1:9" ht="15" thickBot="1" x14ac:dyDescent="0.35">
      <c r="A108" s="29" t="s">
        <v>221</v>
      </c>
      <c r="C108" s="84">
        <v>179682</v>
      </c>
      <c r="D108" s="84">
        <v>140796.5</v>
      </c>
      <c r="H108" s="16"/>
      <c r="I108" s="16"/>
    </row>
    <row r="109" spans="1:9" ht="15" thickBot="1" x14ac:dyDescent="0.35">
      <c r="A109" s="79" t="s">
        <v>222</v>
      </c>
      <c r="C109" s="84">
        <v>120</v>
      </c>
      <c r="D109" s="88">
        <v>121</v>
      </c>
      <c r="H109" s="94"/>
      <c r="I109" s="94"/>
    </row>
    <row r="110" spans="1:9" ht="15" thickBot="1" x14ac:dyDescent="0.35">
      <c r="C110" s="82">
        <v>2012</v>
      </c>
      <c r="D110" s="82">
        <v>2013</v>
      </c>
    </row>
    <row r="111" spans="1:9" x14ac:dyDescent="0.3">
      <c r="A111" s="17" t="s">
        <v>51</v>
      </c>
      <c r="C111" s="38">
        <v>0.10373622743928841</v>
      </c>
      <c r="D111" s="38">
        <v>6.8301731497031115E-2</v>
      </c>
    </row>
    <row r="112" spans="1:9" ht="15" thickBot="1" x14ac:dyDescent="0.35">
      <c r="A112" s="29" t="s">
        <v>52</v>
      </c>
      <c r="C112" s="28">
        <v>6.3585112725413171E-4</v>
      </c>
      <c r="D112" s="28">
        <v>8.0295173040400084E-3</v>
      </c>
    </row>
    <row r="113" spans="1:8" x14ac:dyDescent="0.3">
      <c r="A113" s="29" t="s">
        <v>53</v>
      </c>
      <c r="C113" s="28">
        <v>9.0233088610950016E-3</v>
      </c>
      <c r="D113" s="28">
        <v>5.8853658286466782E-3</v>
      </c>
      <c r="F113" s="326"/>
      <c r="G113" s="326">
        <v>2013</v>
      </c>
    </row>
    <row r="114" spans="1:8" ht="15" thickBot="1" x14ac:dyDescent="0.35">
      <c r="A114" s="29" t="s">
        <v>54</v>
      </c>
      <c r="C114" s="28">
        <v>7.2653674209910063E-2</v>
      </c>
      <c r="D114" s="28">
        <v>7.5407726604229799E-2</v>
      </c>
      <c r="F114" s="327"/>
      <c r="G114" s="327"/>
    </row>
    <row r="115" spans="1:8" s="36" customFormat="1" x14ac:dyDescent="0.3">
      <c r="A115" s="89" t="s">
        <v>55</v>
      </c>
      <c r="C115" s="90">
        <v>0.13499662390703335</v>
      </c>
      <c r="D115" s="90">
        <v>0.12423426110941023</v>
      </c>
      <c r="F115" s="89" t="s">
        <v>256</v>
      </c>
      <c r="G115" s="90">
        <v>0.29193130300988546</v>
      </c>
    </row>
    <row r="116" spans="1:8" x14ac:dyDescent="0.3">
      <c r="A116" s="29" t="s">
        <v>56</v>
      </c>
      <c r="C116" s="28">
        <v>3.4158283349701758E-2</v>
      </c>
      <c r="D116" s="28">
        <v>5.1380367544534289E-2</v>
      </c>
      <c r="F116" s="39" t="s">
        <v>259</v>
      </c>
      <c r="G116" s="28">
        <v>0.12765197966140543</v>
      </c>
    </row>
    <row r="117" spans="1:8" s="36" customFormat="1" x14ac:dyDescent="0.3">
      <c r="A117" s="89" t="s">
        <v>57</v>
      </c>
      <c r="C117" s="90">
        <v>0.30056055253760372</v>
      </c>
      <c r="D117" s="90">
        <v>0.29193130300988546</v>
      </c>
      <c r="F117" s="29" t="s">
        <v>258</v>
      </c>
      <c r="G117" s="90">
        <v>0.12423426110941023</v>
      </c>
    </row>
    <row r="118" spans="1:8" x14ac:dyDescent="0.3">
      <c r="A118" s="29" t="s">
        <v>58</v>
      </c>
      <c r="C118" s="28">
        <v>1.4472694945616236E-2</v>
      </c>
      <c r="D118" s="28">
        <v>1.6872335293952424E-2</v>
      </c>
      <c r="F118" s="18" t="s">
        <v>257</v>
      </c>
      <c r="G118" s="28">
        <v>0.11004345824394296</v>
      </c>
    </row>
    <row r="119" spans="1:8" ht="15" thickBot="1" x14ac:dyDescent="0.35">
      <c r="A119" s="39" t="s">
        <v>59</v>
      </c>
      <c r="C119" s="28">
        <v>0.10514542747737705</v>
      </c>
      <c r="D119" s="28">
        <v>0.12765197966140543</v>
      </c>
      <c r="F119" s="29" t="s">
        <v>260</v>
      </c>
      <c r="G119" s="28">
        <v>7.5407726604229799E-2</v>
      </c>
    </row>
    <row r="120" spans="1:8" ht="15" thickBot="1" x14ac:dyDescent="0.35">
      <c r="A120" s="66" t="s">
        <v>63</v>
      </c>
      <c r="C120" s="71">
        <v>0.77538264385487976</v>
      </c>
      <c r="D120" s="71">
        <v>0.7696945878531356</v>
      </c>
    </row>
    <row r="121" spans="1:8" x14ac:dyDescent="0.3">
      <c r="A121" s="18" t="s">
        <v>60</v>
      </c>
      <c r="C121" s="28">
        <v>0.13676445314220986</v>
      </c>
      <c r="D121" s="28">
        <v>0.11004345824394296</v>
      </c>
      <c r="H121" s="328"/>
    </row>
    <row r="122" spans="1:8" x14ac:dyDescent="0.3">
      <c r="A122" s="29" t="s">
        <v>61</v>
      </c>
      <c r="C122" s="28">
        <v>7.3032271090982787E-2</v>
      </c>
      <c r="D122" s="28">
        <v>9.1611937855638675E-2</v>
      </c>
      <c r="H122" s="329"/>
    </row>
    <row r="123" spans="1:8" ht="15" thickBot="1" x14ac:dyDescent="0.35">
      <c r="A123" s="39" t="s">
        <v>62</v>
      </c>
      <c r="C123" s="28">
        <v>1.4820631911927579E-2</v>
      </c>
      <c r="D123" s="28">
        <v>2.8650016047282855E-2</v>
      </c>
      <c r="H123" s="107"/>
    </row>
    <row r="124" spans="1:8" ht="15" thickBot="1" x14ac:dyDescent="0.35">
      <c r="A124" s="66" t="s">
        <v>64</v>
      </c>
      <c r="C124" s="71">
        <v>0.22461735614512024</v>
      </c>
      <c r="D124" s="71">
        <v>0.23030541214686448</v>
      </c>
      <c r="H124" s="108"/>
    </row>
    <row r="125" spans="1:8" ht="15" thickBot="1" x14ac:dyDescent="0.35">
      <c r="A125" s="80" t="s">
        <v>65</v>
      </c>
      <c r="C125" s="30">
        <v>1</v>
      </c>
      <c r="D125" s="30">
        <v>1</v>
      </c>
      <c r="H125" s="107"/>
    </row>
    <row r="126" spans="1:8" x14ac:dyDescent="0.3">
      <c r="H126" s="108"/>
    </row>
    <row r="127" spans="1:8" x14ac:dyDescent="0.3">
      <c r="H127" s="108"/>
    </row>
  </sheetData>
  <sheetProtection selectLockedCells="1" selectUnlockedCells="1"/>
  <mergeCells count="11">
    <mergeCell ref="C90:C91"/>
    <mergeCell ref="F90:F91"/>
    <mergeCell ref="G90:G91"/>
    <mergeCell ref="H90:H91"/>
    <mergeCell ref="A1:P2"/>
    <mergeCell ref="A25:P25"/>
    <mergeCell ref="F113:F114"/>
    <mergeCell ref="G113:G114"/>
    <mergeCell ref="H121:H122"/>
    <mergeCell ref="I90:I91"/>
    <mergeCell ref="D90:D91"/>
  </mergeCells>
  <hyperlinks>
    <hyperlink ref="A1:L1" location="CONTENIDO!A1" display="EMPRESAS DE TRANSPORTE AÉREO PASAJEROS REGULAR NACIONAL   -  COSTOS DE OPERACIÓN POR TIPO DE AERONAVE   "/>
    <hyperlink ref="A1:M2" location="CONTENIDO!A1" display="EMPRESAS DE TRANSPORTE AÉREO PASAJEROS REGULAR NACIONAL   -  COSTOS DE OPERACIÓN POR TIPO DE AERONAVE   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2" workbookViewId="0">
      <selection activeCell="B25" sqref="B25:B39"/>
    </sheetView>
  </sheetViews>
  <sheetFormatPr baseColWidth="10" defaultColWidth="10.90625" defaultRowHeight="14.4" x14ac:dyDescent="0.3"/>
  <cols>
    <col min="1" max="1" width="24.1796875" style="5" customWidth="1"/>
    <col min="2" max="2" width="9.90625" style="5" customWidth="1"/>
    <col min="3" max="3" width="9.7265625" style="35" customWidth="1"/>
    <col min="4" max="4" width="9.90625" style="5" customWidth="1"/>
    <col min="5" max="5" width="10" style="5" customWidth="1"/>
    <col min="6" max="6" width="9.453125" style="5" customWidth="1"/>
    <col min="7" max="8" width="9.7265625" style="5" customWidth="1"/>
    <col min="9" max="9" width="9.81640625" style="5" customWidth="1"/>
    <col min="10" max="10" width="9.90625" style="5" customWidth="1"/>
    <col min="11" max="11" width="9.7265625" style="5" customWidth="1"/>
    <col min="12" max="12" width="9.6328125" style="5" customWidth="1"/>
    <col min="13" max="13" width="9.81640625" style="5" customWidth="1"/>
    <col min="14" max="14" width="9.6328125" style="5" customWidth="1"/>
    <col min="15" max="15" width="9.90625" style="5" customWidth="1"/>
    <col min="16" max="16384" width="10.90625" style="5"/>
  </cols>
  <sheetData>
    <row r="1" spans="1:15" x14ac:dyDescent="0.3">
      <c r="A1" s="344" t="s">
        <v>116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5" ht="15" thickBot="1" x14ac:dyDescent="0.35">
      <c r="A2" s="346" t="s">
        <v>507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42" thickBot="1" x14ac:dyDescent="0.35">
      <c r="A3" s="262" t="s">
        <v>194</v>
      </c>
      <c r="B3" s="263" t="s">
        <v>515</v>
      </c>
      <c r="C3" s="263" t="s">
        <v>516</v>
      </c>
      <c r="D3" s="263" t="s">
        <v>517</v>
      </c>
      <c r="E3" s="263" t="s">
        <v>195</v>
      </c>
      <c r="F3" s="263" t="s">
        <v>196</v>
      </c>
      <c r="G3" s="263" t="s">
        <v>288</v>
      </c>
      <c r="H3" s="263" t="s">
        <v>518</v>
      </c>
      <c r="I3" s="263" t="s">
        <v>197</v>
      </c>
      <c r="J3" s="263" t="s">
        <v>198</v>
      </c>
      <c r="K3" s="263" t="s">
        <v>331</v>
      </c>
      <c r="L3" s="263" t="s">
        <v>339</v>
      </c>
      <c r="M3" s="263" t="s">
        <v>200</v>
      </c>
      <c r="N3" s="263" t="s">
        <v>519</v>
      </c>
      <c r="O3" s="263" t="s">
        <v>201</v>
      </c>
    </row>
    <row r="4" spans="1:15" s="35" customFormat="1" ht="15" thickBot="1" x14ac:dyDescent="0.35">
      <c r="A4" s="230" t="s">
        <v>190</v>
      </c>
      <c r="B4" s="230" t="s">
        <v>10</v>
      </c>
      <c r="C4" s="230" t="s">
        <v>1</v>
      </c>
      <c r="D4" s="230" t="s">
        <v>157</v>
      </c>
      <c r="E4" s="230" t="s">
        <v>11</v>
      </c>
      <c r="F4" s="230" t="s">
        <v>93</v>
      </c>
      <c r="G4" s="230" t="s">
        <v>95</v>
      </c>
      <c r="H4" s="230" t="s">
        <v>5</v>
      </c>
      <c r="I4" s="230" t="s">
        <v>96</v>
      </c>
      <c r="J4" s="230" t="s">
        <v>97</v>
      </c>
      <c r="K4" s="230" t="s">
        <v>2</v>
      </c>
      <c r="L4" s="230" t="s">
        <v>12</v>
      </c>
      <c r="M4" s="230" t="s">
        <v>113</v>
      </c>
      <c r="N4" s="230" t="s">
        <v>15</v>
      </c>
      <c r="O4" s="230" t="s">
        <v>431</v>
      </c>
    </row>
    <row r="5" spans="1:15" x14ac:dyDescent="0.3">
      <c r="A5" s="7" t="s">
        <v>51</v>
      </c>
      <c r="B5" s="203">
        <v>2381109.8333333335</v>
      </c>
      <c r="C5" s="203">
        <v>1090645.8333333333</v>
      </c>
      <c r="D5" s="203">
        <v>1386897.3333333333</v>
      </c>
      <c r="E5" s="203">
        <v>1767729</v>
      </c>
      <c r="F5" s="203">
        <v>453264</v>
      </c>
      <c r="G5" s="203">
        <v>2610273</v>
      </c>
      <c r="H5" s="203">
        <v>1135483.3333333333</v>
      </c>
      <c r="I5" s="203">
        <v>1213283</v>
      </c>
      <c r="J5" s="203">
        <v>518252</v>
      </c>
      <c r="K5" s="203">
        <v>1409716</v>
      </c>
      <c r="L5" s="203">
        <v>1846178</v>
      </c>
      <c r="M5" s="203">
        <v>633030</v>
      </c>
      <c r="N5" s="203">
        <v>1264456.8</v>
      </c>
      <c r="O5" s="204">
        <v>721675</v>
      </c>
    </row>
    <row r="6" spans="1:15" x14ac:dyDescent="0.3">
      <c r="A6" s="9" t="s">
        <v>52</v>
      </c>
      <c r="B6" s="58">
        <v>98290.833333333328</v>
      </c>
      <c r="C6" s="58">
        <v>67103</v>
      </c>
      <c r="D6" s="58">
        <v>0</v>
      </c>
      <c r="E6" s="58">
        <v>0</v>
      </c>
      <c r="F6" s="58">
        <v>276485</v>
      </c>
      <c r="G6" s="58">
        <v>4924795</v>
      </c>
      <c r="H6" s="58">
        <v>197443.33333333334</v>
      </c>
      <c r="I6" s="58">
        <v>679051</v>
      </c>
      <c r="J6" s="58">
        <v>2223642</v>
      </c>
      <c r="K6" s="58">
        <v>1710359</v>
      </c>
      <c r="L6" s="58">
        <v>1292793</v>
      </c>
      <c r="M6" s="58">
        <v>0</v>
      </c>
      <c r="N6" s="58">
        <v>0</v>
      </c>
      <c r="O6" s="59">
        <v>575324</v>
      </c>
    </row>
    <row r="7" spans="1:15" x14ac:dyDescent="0.3">
      <c r="A7" s="9" t="s">
        <v>72</v>
      </c>
      <c r="B7" s="58">
        <v>137832.16666666666</v>
      </c>
      <c r="C7" s="58">
        <v>145505.33333333334</v>
      </c>
      <c r="D7" s="58">
        <v>14051.666666666666</v>
      </c>
      <c r="E7" s="58">
        <v>38259</v>
      </c>
      <c r="F7" s="58">
        <v>106434</v>
      </c>
      <c r="G7" s="58">
        <v>143752</v>
      </c>
      <c r="H7" s="58">
        <v>351645.5</v>
      </c>
      <c r="I7" s="58">
        <v>21706</v>
      </c>
      <c r="J7" s="58">
        <v>27399</v>
      </c>
      <c r="K7" s="58">
        <v>14615</v>
      </c>
      <c r="L7" s="58">
        <v>33355</v>
      </c>
      <c r="M7" s="58">
        <v>370107</v>
      </c>
      <c r="N7" s="58">
        <v>96473</v>
      </c>
      <c r="O7" s="59">
        <v>503730</v>
      </c>
    </row>
    <row r="8" spans="1:15" x14ac:dyDescent="0.3">
      <c r="A8" s="9" t="s">
        <v>68</v>
      </c>
      <c r="B8" s="58">
        <v>1771047.6666666667</v>
      </c>
      <c r="C8" s="58">
        <v>1904120.8333333333</v>
      </c>
      <c r="D8" s="58">
        <v>2789666</v>
      </c>
      <c r="E8" s="58">
        <v>2462963</v>
      </c>
      <c r="F8" s="58">
        <v>3027261</v>
      </c>
      <c r="G8" s="58">
        <v>3368270</v>
      </c>
      <c r="H8" s="58">
        <v>2111575.1666666665</v>
      </c>
      <c r="I8" s="58">
        <v>1118963</v>
      </c>
      <c r="J8" s="58">
        <v>4957307</v>
      </c>
      <c r="K8" s="58">
        <v>1805689</v>
      </c>
      <c r="L8" s="58">
        <v>3802570</v>
      </c>
      <c r="M8" s="58">
        <v>750128</v>
      </c>
      <c r="N8" s="58">
        <v>2495624</v>
      </c>
      <c r="O8" s="59">
        <v>3897461</v>
      </c>
    </row>
    <row r="9" spans="1:15" x14ac:dyDescent="0.3">
      <c r="A9" s="9" t="s">
        <v>55</v>
      </c>
      <c r="B9" s="58">
        <v>1607725</v>
      </c>
      <c r="C9" s="58">
        <v>1668566.1666666667</v>
      </c>
      <c r="D9" s="58">
        <v>2053549.6666666667</v>
      </c>
      <c r="E9" s="58">
        <v>2411200</v>
      </c>
      <c r="F9" s="58">
        <v>722641</v>
      </c>
      <c r="G9" s="58">
        <v>3852732</v>
      </c>
      <c r="H9" s="58">
        <v>880904.66666666663</v>
      </c>
      <c r="I9" s="58">
        <v>663555</v>
      </c>
      <c r="J9" s="58">
        <v>50496</v>
      </c>
      <c r="K9" s="58">
        <v>1666340</v>
      </c>
      <c r="L9" s="58">
        <v>2316393</v>
      </c>
      <c r="M9" s="58">
        <v>2509032</v>
      </c>
      <c r="N9" s="58">
        <v>1321514.6000000001</v>
      </c>
      <c r="O9" s="59">
        <v>191328</v>
      </c>
    </row>
    <row r="10" spans="1:15" x14ac:dyDescent="0.3">
      <c r="A10" s="9" t="s">
        <v>56</v>
      </c>
      <c r="B10" s="58">
        <v>482548.66666666669</v>
      </c>
      <c r="C10" s="58">
        <v>648220.33333333337</v>
      </c>
      <c r="D10" s="58">
        <v>382884.66666666669</v>
      </c>
      <c r="E10" s="58">
        <v>840409</v>
      </c>
      <c r="F10" s="58">
        <v>654034</v>
      </c>
      <c r="G10" s="58">
        <v>2345012</v>
      </c>
      <c r="H10" s="58">
        <v>361992.66666666669</v>
      </c>
      <c r="I10" s="58">
        <v>442908</v>
      </c>
      <c r="J10" s="58">
        <v>613131</v>
      </c>
      <c r="K10" s="58">
        <v>1014778</v>
      </c>
      <c r="L10" s="58">
        <v>1872141</v>
      </c>
      <c r="M10" s="58">
        <v>717688</v>
      </c>
      <c r="N10" s="58">
        <v>368710.40000000002</v>
      </c>
      <c r="O10" s="59">
        <v>194583</v>
      </c>
    </row>
    <row r="11" spans="1:15" x14ac:dyDescent="0.3">
      <c r="A11" s="9" t="s">
        <v>57</v>
      </c>
      <c r="B11" s="58">
        <v>4207487.166666667</v>
      </c>
      <c r="C11" s="58">
        <v>6089699.333333333</v>
      </c>
      <c r="D11" s="58">
        <v>6196301</v>
      </c>
      <c r="E11" s="58">
        <v>9945886</v>
      </c>
      <c r="F11" s="58">
        <v>12509969</v>
      </c>
      <c r="G11" s="58">
        <v>16293448</v>
      </c>
      <c r="H11" s="58">
        <v>3209789</v>
      </c>
      <c r="I11" s="58">
        <v>4467649</v>
      </c>
      <c r="J11" s="58">
        <v>4910705</v>
      </c>
      <c r="K11" s="58">
        <v>9240826</v>
      </c>
      <c r="L11" s="58">
        <v>9036113</v>
      </c>
      <c r="M11" s="58">
        <v>3057210</v>
      </c>
      <c r="N11" s="58">
        <v>3893864.2</v>
      </c>
      <c r="O11" s="59">
        <v>6497365</v>
      </c>
    </row>
    <row r="12" spans="1:15" x14ac:dyDescent="0.3">
      <c r="A12" s="9" t="s">
        <v>58</v>
      </c>
      <c r="B12" s="58">
        <v>95674</v>
      </c>
      <c r="C12" s="58">
        <v>216999.5</v>
      </c>
      <c r="D12" s="58">
        <v>0</v>
      </c>
      <c r="E12" s="58">
        <v>0</v>
      </c>
      <c r="F12" s="58">
        <v>37925</v>
      </c>
      <c r="G12" s="58">
        <v>2910008</v>
      </c>
      <c r="H12" s="58">
        <v>225311.16666666666</v>
      </c>
      <c r="I12" s="58">
        <v>364604</v>
      </c>
      <c r="J12" s="58">
        <v>24329</v>
      </c>
      <c r="K12" s="58">
        <v>0</v>
      </c>
      <c r="L12" s="58">
        <v>436918</v>
      </c>
      <c r="M12" s="58">
        <v>907893</v>
      </c>
      <c r="N12" s="58">
        <v>90902.8</v>
      </c>
      <c r="O12" s="59">
        <v>752619</v>
      </c>
    </row>
    <row r="13" spans="1:15" ht="15" thickBot="1" x14ac:dyDescent="0.35">
      <c r="A13" s="20" t="s">
        <v>74</v>
      </c>
      <c r="B13" s="60">
        <v>1305631</v>
      </c>
      <c r="C13" s="60">
        <v>1968544.5</v>
      </c>
      <c r="D13" s="60">
        <v>2605512</v>
      </c>
      <c r="E13" s="60">
        <v>3699967</v>
      </c>
      <c r="F13" s="60">
        <v>1017244</v>
      </c>
      <c r="G13" s="60">
        <v>0</v>
      </c>
      <c r="H13" s="60">
        <v>392238</v>
      </c>
      <c r="I13" s="60">
        <v>747920</v>
      </c>
      <c r="J13" s="60">
        <v>0</v>
      </c>
      <c r="K13" s="60">
        <v>3277268</v>
      </c>
      <c r="L13" s="60">
        <v>678722</v>
      </c>
      <c r="M13" s="60">
        <v>0</v>
      </c>
      <c r="N13" s="60">
        <v>1187686</v>
      </c>
      <c r="O13" s="61">
        <v>960517</v>
      </c>
    </row>
    <row r="14" spans="1:15" s="36" customFormat="1" ht="15" thickBot="1" x14ac:dyDescent="0.35">
      <c r="A14" s="195" t="s">
        <v>63</v>
      </c>
      <c r="B14" s="213">
        <f>SUM(B5:B13)</f>
        <v>12087346.333333334</v>
      </c>
      <c r="C14" s="213">
        <f t="shared" ref="C14" si="0">SUM(C5:C13)</f>
        <v>13799404.833333332</v>
      </c>
      <c r="D14" s="213">
        <f t="shared" ref="D14" si="1">SUM(D5:D13)</f>
        <v>15428862.333333334</v>
      </c>
      <c r="E14" s="213">
        <f t="shared" ref="E14" si="2">SUM(E5:E13)</f>
        <v>21166413</v>
      </c>
      <c r="F14" s="213">
        <f t="shared" ref="F14" si="3">SUM(F5:F13)</f>
        <v>18805257</v>
      </c>
      <c r="G14" s="213">
        <f t="shared" ref="G14" si="4">SUM(G5:G13)</f>
        <v>36448290</v>
      </c>
      <c r="H14" s="213">
        <f t="shared" ref="H14" si="5">SUM(H5:H13)</f>
        <v>8866382.833333334</v>
      </c>
      <c r="I14" s="213">
        <f t="shared" ref="I14" si="6">SUM(I5:I13)</f>
        <v>9719639</v>
      </c>
      <c r="J14" s="213">
        <f t="shared" ref="J14" si="7">SUM(J5:J13)</f>
        <v>13325261</v>
      </c>
      <c r="K14" s="213">
        <f t="shared" ref="K14" si="8">SUM(K5:K13)</f>
        <v>20139591</v>
      </c>
      <c r="L14" s="213">
        <f t="shared" ref="L14" si="9">SUM(L5:L13)</f>
        <v>21315183</v>
      </c>
      <c r="M14" s="213">
        <f t="shared" ref="M14" si="10">SUM(M5:M13)</f>
        <v>8945088</v>
      </c>
      <c r="N14" s="213">
        <f t="shared" ref="N14" si="11">SUM(N5:N13)</f>
        <v>10719231.800000001</v>
      </c>
      <c r="O14" s="214">
        <f t="shared" ref="O14" si="12">SUM(O5:O13)</f>
        <v>14294602</v>
      </c>
    </row>
    <row r="15" spans="1:15" x14ac:dyDescent="0.3">
      <c r="A15" s="21" t="s">
        <v>60</v>
      </c>
      <c r="B15" s="56">
        <v>1264303.8333333333</v>
      </c>
      <c r="C15" s="56">
        <v>2111733.3333333335</v>
      </c>
      <c r="D15" s="56">
        <v>1811560</v>
      </c>
      <c r="E15" s="56">
        <v>1472688</v>
      </c>
      <c r="F15" s="56">
        <v>416811</v>
      </c>
      <c r="G15" s="56">
        <v>1337891</v>
      </c>
      <c r="H15" s="56">
        <v>1863106</v>
      </c>
      <c r="I15" s="56">
        <v>357731</v>
      </c>
      <c r="J15" s="56">
        <v>1308652</v>
      </c>
      <c r="K15" s="56">
        <v>1422524</v>
      </c>
      <c r="L15" s="56">
        <v>0</v>
      </c>
      <c r="M15" s="56">
        <v>1172045</v>
      </c>
      <c r="N15" s="56">
        <v>1542453.4</v>
      </c>
      <c r="O15" s="57">
        <v>2543867</v>
      </c>
    </row>
    <row r="16" spans="1:15" x14ac:dyDescent="0.3">
      <c r="A16" s="9" t="s">
        <v>61</v>
      </c>
      <c r="B16" s="58">
        <v>1267674.1666666667</v>
      </c>
      <c r="C16" s="58">
        <v>973714.16666666663</v>
      </c>
      <c r="D16" s="58">
        <v>604936.33333333337</v>
      </c>
      <c r="E16" s="58">
        <v>1361986</v>
      </c>
      <c r="F16" s="58">
        <v>1895975</v>
      </c>
      <c r="G16" s="58">
        <v>1953863</v>
      </c>
      <c r="H16" s="58">
        <v>1427084</v>
      </c>
      <c r="I16" s="58">
        <v>835172</v>
      </c>
      <c r="J16" s="58">
        <v>2591762</v>
      </c>
      <c r="K16" s="58">
        <v>3206822</v>
      </c>
      <c r="L16" s="58">
        <v>0</v>
      </c>
      <c r="M16" s="58">
        <v>930158</v>
      </c>
      <c r="N16" s="58">
        <v>1646968.2</v>
      </c>
      <c r="O16" s="59">
        <v>2033642</v>
      </c>
    </row>
    <row r="17" spans="1:15" ht="15" thickBot="1" x14ac:dyDescent="0.35">
      <c r="A17" s="20" t="s">
        <v>75</v>
      </c>
      <c r="B17" s="60">
        <v>0</v>
      </c>
      <c r="C17" s="60">
        <v>124428.33333333333</v>
      </c>
      <c r="D17" s="60">
        <v>0</v>
      </c>
      <c r="E17" s="60">
        <v>0</v>
      </c>
      <c r="F17" s="60">
        <v>263951</v>
      </c>
      <c r="G17" s="60">
        <v>309844</v>
      </c>
      <c r="H17" s="60">
        <v>336724.33333333331</v>
      </c>
      <c r="I17" s="60">
        <v>0</v>
      </c>
      <c r="J17" s="60">
        <v>865113</v>
      </c>
      <c r="K17" s="60">
        <v>0</v>
      </c>
      <c r="L17" s="60">
        <v>0</v>
      </c>
      <c r="M17" s="60">
        <v>0</v>
      </c>
      <c r="N17" s="60">
        <v>94756.4</v>
      </c>
      <c r="O17" s="61">
        <v>1599737</v>
      </c>
    </row>
    <row r="18" spans="1:15" s="36" customFormat="1" ht="15" thickBot="1" x14ac:dyDescent="0.35">
      <c r="A18" s="195" t="s">
        <v>64</v>
      </c>
      <c r="B18" s="213">
        <f>SUM(B15:B17)</f>
        <v>2531978</v>
      </c>
      <c r="C18" s="213">
        <f t="shared" ref="C18" si="13">SUM(C15:C17)</f>
        <v>3209875.8333333335</v>
      </c>
      <c r="D18" s="213">
        <f t="shared" ref="D18" si="14">SUM(D15:D17)</f>
        <v>2416496.3333333335</v>
      </c>
      <c r="E18" s="213">
        <f t="shared" ref="E18" si="15">SUM(E15:E17)</f>
        <v>2834674</v>
      </c>
      <c r="F18" s="213">
        <f t="shared" ref="F18" si="16">SUM(F15:F17)</f>
        <v>2576737</v>
      </c>
      <c r="G18" s="213">
        <f t="shared" ref="G18" si="17">SUM(G15:G17)</f>
        <v>3601598</v>
      </c>
      <c r="H18" s="213">
        <f t="shared" ref="H18" si="18">SUM(H15:H17)</f>
        <v>3626914.3333333335</v>
      </c>
      <c r="I18" s="213">
        <f t="shared" ref="I18" si="19">SUM(I15:I17)</f>
        <v>1192903</v>
      </c>
      <c r="J18" s="213">
        <f t="shared" ref="J18" si="20">SUM(J15:J17)</f>
        <v>4765527</v>
      </c>
      <c r="K18" s="213">
        <f t="shared" ref="K18" si="21">SUM(K15:K17)</f>
        <v>4629346</v>
      </c>
      <c r="L18" s="213">
        <f t="shared" ref="L18" si="22">SUM(L15:L17)</f>
        <v>0</v>
      </c>
      <c r="M18" s="213">
        <f t="shared" ref="M18" si="23">SUM(M15:M17)</f>
        <v>2102203</v>
      </c>
      <c r="N18" s="213">
        <f t="shared" ref="N18" si="24">SUM(N15:N17)</f>
        <v>3284177.9999999995</v>
      </c>
      <c r="O18" s="214">
        <f t="shared" ref="O18" si="25">SUM(O15:O17)</f>
        <v>6177246</v>
      </c>
    </row>
    <row r="19" spans="1:15" s="36" customFormat="1" ht="15" thickBot="1" x14ac:dyDescent="0.35">
      <c r="A19" s="196" t="s">
        <v>50</v>
      </c>
      <c r="B19" s="219">
        <f>+B14+B18</f>
        <v>14619324.333333334</v>
      </c>
      <c r="C19" s="219">
        <f t="shared" ref="C19" si="26">+C14+C18</f>
        <v>17009280.666666664</v>
      </c>
      <c r="D19" s="219">
        <f t="shared" ref="D19" si="27">+D14+D18</f>
        <v>17845358.666666668</v>
      </c>
      <c r="E19" s="219">
        <f t="shared" ref="E19" si="28">+E14+E18</f>
        <v>24001087</v>
      </c>
      <c r="F19" s="219">
        <f t="shared" ref="F19" si="29">+F14+F18</f>
        <v>21381994</v>
      </c>
      <c r="G19" s="219">
        <f t="shared" ref="G19" si="30">+G14+G18</f>
        <v>40049888</v>
      </c>
      <c r="H19" s="219">
        <f t="shared" ref="H19" si="31">+H14+H18</f>
        <v>12493297.166666668</v>
      </c>
      <c r="I19" s="219">
        <f t="shared" ref="I19" si="32">+I14+I18</f>
        <v>10912542</v>
      </c>
      <c r="J19" s="219">
        <f t="shared" ref="J19" si="33">+J14+J18</f>
        <v>18090788</v>
      </c>
      <c r="K19" s="219">
        <f t="shared" ref="K19" si="34">+K14+K18</f>
        <v>24768937</v>
      </c>
      <c r="L19" s="219">
        <f t="shared" ref="L19" si="35">+L14+L18</f>
        <v>21315183</v>
      </c>
      <c r="M19" s="219">
        <f t="shared" ref="M19" si="36">+M14+M18</f>
        <v>11047291</v>
      </c>
      <c r="N19" s="219">
        <f t="shared" ref="N19" si="37">+N14+N18</f>
        <v>14003409.800000001</v>
      </c>
      <c r="O19" s="220">
        <f t="shared" ref="O19" si="38">+O14+O18</f>
        <v>20471848</v>
      </c>
    </row>
    <row r="20" spans="1:15" x14ac:dyDescent="0.3">
      <c r="A20" s="18" t="s">
        <v>220</v>
      </c>
      <c r="B20" s="56">
        <v>6289</v>
      </c>
      <c r="C20" s="56">
        <v>11651</v>
      </c>
      <c r="D20" s="56">
        <v>18</v>
      </c>
      <c r="E20" s="56">
        <v>81</v>
      </c>
      <c r="F20" s="56">
        <v>630105</v>
      </c>
      <c r="G20" s="56">
        <v>3898</v>
      </c>
      <c r="H20" s="56">
        <v>9112</v>
      </c>
      <c r="I20" s="56">
        <v>643</v>
      </c>
      <c r="J20" s="56">
        <v>3184</v>
      </c>
      <c r="K20" s="56">
        <v>1476</v>
      </c>
      <c r="L20" s="56">
        <v>1421</v>
      </c>
      <c r="M20" s="56">
        <v>44</v>
      </c>
      <c r="N20" s="56">
        <v>2188</v>
      </c>
      <c r="O20" s="57">
        <v>130</v>
      </c>
    </row>
    <row r="21" spans="1:15" x14ac:dyDescent="0.3">
      <c r="A21" s="29" t="s">
        <v>221</v>
      </c>
      <c r="B21" s="58">
        <v>2630</v>
      </c>
      <c r="C21" s="58">
        <v>4069</v>
      </c>
      <c r="D21" s="58">
        <v>7</v>
      </c>
      <c r="E21" s="58">
        <v>28</v>
      </c>
      <c r="F21" s="58">
        <v>105</v>
      </c>
      <c r="G21" s="58">
        <v>360</v>
      </c>
      <c r="H21" s="58">
        <v>3241</v>
      </c>
      <c r="I21" s="58">
        <v>134</v>
      </c>
      <c r="J21" s="58">
        <v>885</v>
      </c>
      <c r="K21" s="58">
        <v>246</v>
      </c>
      <c r="L21" s="58">
        <v>234</v>
      </c>
      <c r="M21" s="58">
        <v>48</v>
      </c>
      <c r="N21" s="58">
        <v>991</v>
      </c>
      <c r="O21" s="59">
        <v>106</v>
      </c>
    </row>
    <row r="22" spans="1:15" ht="15" thickBot="1" x14ac:dyDescent="0.35">
      <c r="A22" s="79" t="s">
        <v>222</v>
      </c>
      <c r="B22" s="62">
        <v>58</v>
      </c>
      <c r="C22" s="62">
        <v>3</v>
      </c>
      <c r="D22" s="62">
        <v>0</v>
      </c>
      <c r="E22" s="62">
        <v>0</v>
      </c>
      <c r="F22" s="62">
        <v>1</v>
      </c>
      <c r="G22" s="62">
        <v>1</v>
      </c>
      <c r="H22" s="62">
        <v>59</v>
      </c>
      <c r="I22" s="62">
        <v>0</v>
      </c>
      <c r="J22" s="62">
        <v>6</v>
      </c>
      <c r="K22" s="62">
        <v>1</v>
      </c>
      <c r="L22" s="62">
        <v>1</v>
      </c>
      <c r="M22" s="62">
        <v>2</v>
      </c>
      <c r="N22" s="62">
        <v>14</v>
      </c>
      <c r="O22" s="63">
        <v>5</v>
      </c>
    </row>
    <row r="23" spans="1:15" ht="15" thickBot="1" x14ac:dyDescent="0.35"/>
    <row r="24" spans="1:15" ht="15" thickBot="1" x14ac:dyDescent="0.35">
      <c r="A24" s="341" t="s">
        <v>66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</row>
    <row r="25" spans="1:15" x14ac:dyDescent="0.3">
      <c r="A25" s="18" t="s">
        <v>51</v>
      </c>
      <c r="B25" s="38">
        <f t="shared" ref="B25:B37" si="39">+B5/B$19</f>
        <v>0.16287413693286737</v>
      </c>
      <c r="C25" s="38">
        <f t="shared" ref="C25:O25" si="40">+C5/C$19</f>
        <v>6.4120632418670581E-2</v>
      </c>
      <c r="D25" s="38">
        <f t="shared" si="40"/>
        <v>7.7717537609592449E-2</v>
      </c>
      <c r="E25" s="38">
        <f t="shared" si="40"/>
        <v>7.3652039176392306E-2</v>
      </c>
      <c r="F25" s="38">
        <f t="shared" si="40"/>
        <v>2.1198397118622331E-2</v>
      </c>
      <c r="G25" s="38">
        <f t="shared" si="40"/>
        <v>6.5175538068920444E-2</v>
      </c>
      <c r="H25" s="38">
        <f t="shared" si="40"/>
        <v>9.0887402915774171E-2</v>
      </c>
      <c r="I25" s="38">
        <f t="shared" si="40"/>
        <v>0.11118243576977756</v>
      </c>
      <c r="J25" s="38">
        <f t="shared" si="40"/>
        <v>2.8647287227068274E-2</v>
      </c>
      <c r="K25" s="38">
        <f t="shared" si="40"/>
        <v>5.6914675022186056E-2</v>
      </c>
      <c r="L25" s="38">
        <f t="shared" si="40"/>
        <v>8.6613284061412943E-2</v>
      </c>
      <c r="M25" s="38">
        <f t="shared" si="40"/>
        <v>5.7301830828933538E-2</v>
      </c>
      <c r="N25" s="38">
        <f t="shared" si="40"/>
        <v>9.0296350535995884E-2</v>
      </c>
      <c r="O25" s="38">
        <f t="shared" si="40"/>
        <v>3.5252069085311692E-2</v>
      </c>
    </row>
    <row r="26" spans="1:15" x14ac:dyDescent="0.3">
      <c r="A26" s="29" t="s">
        <v>52</v>
      </c>
      <c r="B26" s="28">
        <f t="shared" si="39"/>
        <v>6.7233499368518461E-3</v>
      </c>
      <c r="C26" s="28">
        <f t="shared" ref="C26:O26" si="41">+C6/C$19</f>
        <v>3.9450815889882241E-3</v>
      </c>
      <c r="D26" s="28">
        <f t="shared" si="41"/>
        <v>0</v>
      </c>
      <c r="E26" s="28">
        <f t="shared" si="41"/>
        <v>0</v>
      </c>
      <c r="F26" s="28">
        <f t="shared" si="41"/>
        <v>1.2930739761689205E-2</v>
      </c>
      <c r="G26" s="28">
        <f t="shared" si="41"/>
        <v>0.12296651116727218</v>
      </c>
      <c r="H26" s="28">
        <f t="shared" si="41"/>
        <v>1.5803941161355816E-2</v>
      </c>
      <c r="I26" s="28">
        <f t="shared" si="41"/>
        <v>6.2226656263957562E-2</v>
      </c>
      <c r="J26" s="28">
        <f t="shared" si="41"/>
        <v>0.12291570715438156</v>
      </c>
      <c r="K26" s="28">
        <f t="shared" si="41"/>
        <v>6.9052579850318166E-2</v>
      </c>
      <c r="L26" s="28">
        <f t="shared" si="41"/>
        <v>6.0651273789204624E-2</v>
      </c>
      <c r="M26" s="28">
        <f t="shared" si="41"/>
        <v>0</v>
      </c>
      <c r="N26" s="28">
        <f t="shared" si="41"/>
        <v>0</v>
      </c>
      <c r="O26" s="28">
        <f t="shared" si="41"/>
        <v>2.8103178569907319E-2</v>
      </c>
    </row>
    <row r="27" spans="1:15" x14ac:dyDescent="0.3">
      <c r="A27" s="29" t="s">
        <v>53</v>
      </c>
      <c r="B27" s="28">
        <f t="shared" si="39"/>
        <v>9.4280804997531453E-3</v>
      </c>
      <c r="C27" s="28">
        <f t="shared" ref="C27:O27" si="42">+C7/C$19</f>
        <v>8.5544671867565959E-3</v>
      </c>
      <c r="D27" s="28">
        <f t="shared" si="42"/>
        <v>7.8741295869349853E-4</v>
      </c>
      <c r="E27" s="28">
        <f t="shared" si="42"/>
        <v>1.5940528026918113E-3</v>
      </c>
      <c r="F27" s="28">
        <f t="shared" si="42"/>
        <v>4.9777396813412257E-3</v>
      </c>
      <c r="G27" s="28">
        <f t="shared" si="42"/>
        <v>3.5893233958606825E-3</v>
      </c>
      <c r="H27" s="28">
        <f t="shared" si="42"/>
        <v>2.8146733028829602E-2</v>
      </c>
      <c r="I27" s="28">
        <f t="shared" si="42"/>
        <v>1.9890874188617097E-3</v>
      </c>
      <c r="J27" s="28">
        <f t="shared" si="42"/>
        <v>1.5145277253815587E-3</v>
      </c>
      <c r="K27" s="28">
        <f t="shared" si="42"/>
        <v>5.9005358203301174E-4</v>
      </c>
      <c r="L27" s="28">
        <f t="shared" si="42"/>
        <v>1.5648469919305877E-3</v>
      </c>
      <c r="M27" s="28">
        <f t="shared" si="42"/>
        <v>3.3502059464170897E-2</v>
      </c>
      <c r="N27" s="28">
        <f t="shared" si="42"/>
        <v>6.8892506452249936E-3</v>
      </c>
      <c r="O27" s="28">
        <f t="shared" si="42"/>
        <v>2.460598574198089E-2</v>
      </c>
    </row>
    <row r="28" spans="1:15" x14ac:dyDescent="0.3">
      <c r="A28" s="29" t="s">
        <v>54</v>
      </c>
      <c r="B28" s="28">
        <f t="shared" si="39"/>
        <v>0.12114429000172899</v>
      </c>
      <c r="C28" s="28">
        <f t="shared" ref="C28:O28" si="43">+C8/C$19</f>
        <v>0.11194599411043094</v>
      </c>
      <c r="D28" s="28">
        <f t="shared" si="43"/>
        <v>0.15632445680180221</v>
      </c>
      <c r="E28" s="28">
        <f t="shared" si="43"/>
        <v>0.10261881055637188</v>
      </c>
      <c r="F28" s="28">
        <f t="shared" si="43"/>
        <v>0.1415799200018483</v>
      </c>
      <c r="G28" s="28">
        <f t="shared" si="43"/>
        <v>8.4101858162499724E-2</v>
      </c>
      <c r="H28" s="28">
        <f t="shared" si="43"/>
        <v>0.16901664456525972</v>
      </c>
      <c r="I28" s="28">
        <f t="shared" si="43"/>
        <v>0.10253917006688268</v>
      </c>
      <c r="J28" s="28">
        <f t="shared" si="43"/>
        <v>0.27402382914442425</v>
      </c>
      <c r="K28" s="28">
        <f t="shared" si="43"/>
        <v>7.2901352205789055E-2</v>
      </c>
      <c r="L28" s="28">
        <f t="shared" si="43"/>
        <v>0.17839724857159331</v>
      </c>
      <c r="M28" s="28">
        <f t="shared" si="43"/>
        <v>6.7901533507173845E-2</v>
      </c>
      <c r="N28" s="28">
        <f t="shared" si="43"/>
        <v>0.17821545149667761</v>
      </c>
      <c r="O28" s="28">
        <f t="shared" si="43"/>
        <v>0.1903814936492299</v>
      </c>
    </row>
    <row r="29" spans="1:15" x14ac:dyDescent="0.3">
      <c r="A29" s="29" t="s">
        <v>55</v>
      </c>
      <c r="B29" s="28">
        <f t="shared" si="39"/>
        <v>0.10997259266861238</v>
      </c>
      <c r="C29" s="28">
        <f t="shared" ref="C29:O29" si="44">+C9/C$19</f>
        <v>9.8097397495273284E-2</v>
      </c>
      <c r="D29" s="28">
        <f t="shared" si="44"/>
        <v>0.1150747208293712</v>
      </c>
      <c r="E29" s="28">
        <f t="shared" si="44"/>
        <v>0.10046211656997035</v>
      </c>
      <c r="F29" s="28">
        <f t="shared" si="44"/>
        <v>3.3796707641017949E-2</v>
      </c>
      <c r="G29" s="28">
        <f t="shared" si="44"/>
        <v>9.6198321453483213E-2</v>
      </c>
      <c r="H29" s="28">
        <f t="shared" si="44"/>
        <v>7.0510182773608071E-2</v>
      </c>
      <c r="I29" s="28">
        <f t="shared" si="44"/>
        <v>6.0806638819809355E-2</v>
      </c>
      <c r="J29" s="28">
        <f t="shared" si="44"/>
        <v>2.7912548640777837E-3</v>
      </c>
      <c r="K29" s="28">
        <f t="shared" si="44"/>
        <v>6.7275394176181239E-2</v>
      </c>
      <c r="L29" s="28">
        <f t="shared" si="44"/>
        <v>0.10867338084782101</v>
      </c>
      <c r="M29" s="28">
        <f t="shared" si="44"/>
        <v>0.22711739918863366</v>
      </c>
      <c r="N29" s="28">
        <f t="shared" si="44"/>
        <v>9.4370915289503282E-2</v>
      </c>
      <c r="O29" s="28">
        <f t="shared" si="44"/>
        <v>9.3459076093179282E-3</v>
      </c>
    </row>
    <row r="30" spans="1:15" x14ac:dyDescent="0.3">
      <c r="A30" s="29" t="s">
        <v>56</v>
      </c>
      <c r="B30" s="28">
        <f t="shared" si="39"/>
        <v>3.3007590204864233E-2</v>
      </c>
      <c r="C30" s="28">
        <f t="shared" ref="C30:O30" si="45">+C10/C$19</f>
        <v>3.8109802879769054E-2</v>
      </c>
      <c r="D30" s="28">
        <f t="shared" si="45"/>
        <v>2.1455700264621562E-2</v>
      </c>
      <c r="E30" s="28">
        <f t="shared" si="45"/>
        <v>3.5015455758316279E-2</v>
      </c>
      <c r="F30" s="28">
        <f t="shared" si="45"/>
        <v>3.0588073310655686E-2</v>
      </c>
      <c r="G30" s="28">
        <f t="shared" si="45"/>
        <v>5.855227360436064E-2</v>
      </c>
      <c r="H30" s="28">
        <f t="shared" si="45"/>
        <v>2.8974950474443074E-2</v>
      </c>
      <c r="I30" s="28">
        <f t="shared" si="45"/>
        <v>4.0587060283479325E-2</v>
      </c>
      <c r="J30" s="28">
        <f t="shared" si="45"/>
        <v>3.3891890170842751E-2</v>
      </c>
      <c r="K30" s="28">
        <f t="shared" si="45"/>
        <v>4.0969784048463603E-2</v>
      </c>
      <c r="L30" s="28">
        <f t="shared" si="45"/>
        <v>8.78313360011969E-2</v>
      </c>
      <c r="M30" s="28">
        <f t="shared" si="45"/>
        <v>6.4965067001493848E-2</v>
      </c>
      <c r="N30" s="28">
        <f t="shared" si="45"/>
        <v>2.633004427250283E-2</v>
      </c>
      <c r="O30" s="28">
        <f t="shared" si="45"/>
        <v>9.5049064451826724E-3</v>
      </c>
    </row>
    <row r="31" spans="1:15" x14ac:dyDescent="0.3">
      <c r="A31" s="29" t="s">
        <v>57</v>
      </c>
      <c r="B31" s="28">
        <f t="shared" si="39"/>
        <v>0.28780312076894204</v>
      </c>
      <c r="C31" s="28">
        <f t="shared" ref="C31:O31" si="46">+C11/C$19</f>
        <v>0.35802215582622526</v>
      </c>
      <c r="D31" s="28">
        <f t="shared" si="46"/>
        <v>0.3472219928856945</v>
      </c>
      <c r="E31" s="28">
        <f t="shared" si="46"/>
        <v>0.41439314811033351</v>
      </c>
      <c r="F31" s="28">
        <f t="shared" si="46"/>
        <v>0.58507026987286592</v>
      </c>
      <c r="G31" s="28">
        <f t="shared" si="46"/>
        <v>0.40682880311675279</v>
      </c>
      <c r="H31" s="28">
        <f t="shared" si="46"/>
        <v>0.25692088783127875</v>
      </c>
      <c r="I31" s="28">
        <f t="shared" si="46"/>
        <v>0.40940497640238177</v>
      </c>
      <c r="J31" s="28">
        <f t="shared" si="46"/>
        <v>0.27144782195225547</v>
      </c>
      <c r="K31" s="28">
        <f t="shared" si="46"/>
        <v>0.37308125092328348</v>
      </c>
      <c r="L31" s="28">
        <f t="shared" si="46"/>
        <v>0.42392847389581406</v>
      </c>
      <c r="M31" s="28">
        <f t="shared" si="46"/>
        <v>0.27673843297872752</v>
      </c>
      <c r="N31" s="28">
        <f t="shared" si="46"/>
        <v>0.2780654323206338</v>
      </c>
      <c r="O31" s="28">
        <f t="shared" si="46"/>
        <v>0.31738048269994973</v>
      </c>
    </row>
    <row r="32" spans="1:15" x14ac:dyDescent="0.3">
      <c r="A32" s="29" t="s">
        <v>58</v>
      </c>
      <c r="B32" s="28">
        <f t="shared" si="39"/>
        <v>6.5443516963266859E-3</v>
      </c>
      <c r="C32" s="28">
        <f t="shared" ref="C32:O32" si="47">+C12/C$19</f>
        <v>1.2757711760571808E-2</v>
      </c>
      <c r="D32" s="28">
        <f t="shared" si="47"/>
        <v>0</v>
      </c>
      <c r="E32" s="28">
        <f t="shared" si="47"/>
        <v>0</v>
      </c>
      <c r="F32" s="28">
        <f t="shared" si="47"/>
        <v>1.7736886466248191E-3</v>
      </c>
      <c r="G32" s="28">
        <f t="shared" si="47"/>
        <v>7.2659578973104738E-2</v>
      </c>
      <c r="H32" s="28">
        <f t="shared" si="47"/>
        <v>1.8034563947443655E-2</v>
      </c>
      <c r="I32" s="28">
        <f t="shared" si="47"/>
        <v>3.3411463616818154E-2</v>
      </c>
      <c r="J32" s="28">
        <f t="shared" si="47"/>
        <v>1.344828097040328E-3</v>
      </c>
      <c r="K32" s="28">
        <f t="shared" si="47"/>
        <v>0</v>
      </c>
      <c r="L32" s="28">
        <f t="shared" si="47"/>
        <v>2.0497970859551146E-2</v>
      </c>
      <c r="M32" s="28">
        <f t="shared" si="47"/>
        <v>8.2182410149239299E-2</v>
      </c>
      <c r="N32" s="28">
        <f t="shared" si="47"/>
        <v>6.4914760974859138E-3</v>
      </c>
      <c r="O32" s="28">
        <f t="shared" si="47"/>
        <v>3.676360824875214E-2</v>
      </c>
    </row>
    <row r="33" spans="1:15" ht="15" thickBot="1" x14ac:dyDescent="0.35">
      <c r="A33" s="39" t="s">
        <v>59</v>
      </c>
      <c r="B33" s="48">
        <f t="shared" si="39"/>
        <v>8.9308573380716891E-2</v>
      </c>
      <c r="C33" s="48">
        <f t="shared" ref="C33:O33" si="48">+C13/C$19</f>
        <v>0.11573355385085657</v>
      </c>
      <c r="D33" s="48">
        <f t="shared" si="48"/>
        <v>0.14600502285598965</v>
      </c>
      <c r="E33" s="48">
        <f t="shared" si="48"/>
        <v>0.15415830957989526</v>
      </c>
      <c r="F33" s="48">
        <f t="shared" si="48"/>
        <v>4.7574795877316216E-2</v>
      </c>
      <c r="G33" s="48">
        <f t="shared" si="48"/>
        <v>0</v>
      </c>
      <c r="H33" s="48">
        <f t="shared" si="48"/>
        <v>3.1395875305562183E-2</v>
      </c>
      <c r="I33" s="48">
        <f t="shared" si="48"/>
        <v>6.8537651447297981E-2</v>
      </c>
      <c r="J33" s="48">
        <f t="shared" si="48"/>
        <v>0</v>
      </c>
      <c r="K33" s="48">
        <f t="shared" si="48"/>
        <v>0.13231363138434241</v>
      </c>
      <c r="L33" s="48">
        <f t="shared" si="48"/>
        <v>3.184218498147541E-2</v>
      </c>
      <c r="M33" s="48">
        <f t="shared" si="48"/>
        <v>0</v>
      </c>
      <c r="N33" s="48">
        <f t="shared" si="48"/>
        <v>8.481405721626456E-2</v>
      </c>
      <c r="O33" s="48">
        <f t="shared" si="48"/>
        <v>4.6918920070137295E-2</v>
      </c>
    </row>
    <row r="34" spans="1:15" ht="15" thickBot="1" x14ac:dyDescent="0.35">
      <c r="A34" s="195" t="s">
        <v>63</v>
      </c>
      <c r="B34" s="197">
        <f t="shared" si="39"/>
        <v>0.82680608609066364</v>
      </c>
      <c r="C34" s="197">
        <f t="shared" ref="C34:O34" si="49">+C14/C$19</f>
        <v>0.81128679711754226</v>
      </c>
      <c r="D34" s="197">
        <f t="shared" si="49"/>
        <v>0.86458684420576504</v>
      </c>
      <c r="E34" s="197">
        <f t="shared" si="49"/>
        <v>0.88189393255397142</v>
      </c>
      <c r="F34" s="197">
        <f t="shared" si="49"/>
        <v>0.87949033191198167</v>
      </c>
      <c r="G34" s="197">
        <f t="shared" si="49"/>
        <v>0.91007220794225441</v>
      </c>
      <c r="H34" s="197">
        <f t="shared" si="49"/>
        <v>0.70969118200355519</v>
      </c>
      <c r="I34" s="197">
        <f t="shared" si="49"/>
        <v>0.89068514008926614</v>
      </c>
      <c r="J34" s="197">
        <f t="shared" si="49"/>
        <v>0.736577146335472</v>
      </c>
      <c r="K34" s="197">
        <f t="shared" si="49"/>
        <v>0.81309872119259696</v>
      </c>
      <c r="L34" s="197">
        <f t="shared" si="49"/>
        <v>1</v>
      </c>
      <c r="M34" s="197">
        <f t="shared" si="49"/>
        <v>0.80970873311837266</v>
      </c>
      <c r="N34" s="197">
        <f t="shared" si="49"/>
        <v>0.76547297787428892</v>
      </c>
      <c r="O34" s="197">
        <f t="shared" si="49"/>
        <v>0.69825655211976956</v>
      </c>
    </row>
    <row r="35" spans="1:15" x14ac:dyDescent="0.3">
      <c r="A35" s="18" t="s">
        <v>60</v>
      </c>
      <c r="B35" s="38">
        <f t="shared" si="39"/>
        <v>8.6481687149563419E-2</v>
      </c>
      <c r="C35" s="38">
        <f t="shared" ref="C35:O35" si="50">+C15/C$19</f>
        <v>0.12415183068098395</v>
      </c>
      <c r="D35" s="38">
        <f t="shared" si="50"/>
        <v>0.10151435080897599</v>
      </c>
      <c r="E35" s="38">
        <f t="shared" si="50"/>
        <v>6.1359220938618321E-2</v>
      </c>
      <c r="F35" s="38">
        <f t="shared" si="50"/>
        <v>1.9493551443331245E-2</v>
      </c>
      <c r="G35" s="38">
        <f t="shared" si="50"/>
        <v>3.3405611521310621E-2</v>
      </c>
      <c r="H35" s="38">
        <f t="shared" si="50"/>
        <v>0.14912844664985223</v>
      </c>
      <c r="I35" s="38">
        <f t="shared" si="50"/>
        <v>3.278163786219563E-2</v>
      </c>
      <c r="J35" s="38">
        <f t="shared" si="50"/>
        <v>7.23380319309474E-2</v>
      </c>
      <c r="K35" s="38">
        <f t="shared" si="50"/>
        <v>5.7431774322814093E-2</v>
      </c>
      <c r="L35" s="38">
        <f t="shared" si="50"/>
        <v>0</v>
      </c>
      <c r="M35" s="38">
        <f t="shared" si="50"/>
        <v>0.10609343050708088</v>
      </c>
      <c r="N35" s="38">
        <f t="shared" si="50"/>
        <v>0.11014841542379199</v>
      </c>
      <c r="O35" s="38">
        <f t="shared" si="50"/>
        <v>0.12426171784784647</v>
      </c>
    </row>
    <row r="36" spans="1:15" x14ac:dyDescent="0.3">
      <c r="A36" s="29" t="s">
        <v>61</v>
      </c>
      <c r="B36" s="28">
        <f t="shared" si="39"/>
        <v>8.6712226759772956E-2</v>
      </c>
      <c r="C36" s="28">
        <f t="shared" ref="C36:O36" si="51">+C16/C$19</f>
        <v>5.7246052067026473E-2</v>
      </c>
      <c r="D36" s="28">
        <f t="shared" si="51"/>
        <v>3.3898804985258914E-2</v>
      </c>
      <c r="E36" s="28">
        <f t="shared" si="51"/>
        <v>5.674684650741027E-2</v>
      </c>
      <c r="F36" s="28">
        <f t="shared" si="51"/>
        <v>8.8671571042438793E-2</v>
      </c>
      <c r="G36" s="28">
        <f t="shared" si="51"/>
        <v>4.8785729438244621E-2</v>
      </c>
      <c r="H36" s="28">
        <f t="shared" si="51"/>
        <v>0.11422797208471107</v>
      </c>
      <c r="I36" s="28">
        <f t="shared" si="51"/>
        <v>7.6533222048538282E-2</v>
      </c>
      <c r="J36" s="28">
        <f t="shared" si="51"/>
        <v>0.14326418506479652</v>
      </c>
      <c r="K36" s="28">
        <f t="shared" si="51"/>
        <v>0.12946950448458891</v>
      </c>
      <c r="L36" s="28">
        <f t="shared" si="51"/>
        <v>0</v>
      </c>
      <c r="M36" s="28">
        <f t="shared" si="51"/>
        <v>8.4197836374546489E-2</v>
      </c>
      <c r="N36" s="28">
        <f t="shared" si="51"/>
        <v>0.11761194048609502</v>
      </c>
      <c r="O36" s="28">
        <f t="shared" si="51"/>
        <v>9.9338467147665421E-2</v>
      </c>
    </row>
    <row r="37" spans="1:15" ht="15" thickBot="1" x14ac:dyDescent="0.35">
      <c r="A37" s="39" t="s">
        <v>62</v>
      </c>
      <c r="B37" s="48">
        <f t="shared" si="39"/>
        <v>0</v>
      </c>
      <c r="C37" s="48">
        <f t="shared" ref="C37:O37" si="52">+C17/C$19</f>
        <v>7.3153201344473874E-3</v>
      </c>
      <c r="D37" s="48">
        <f t="shared" si="52"/>
        <v>0</v>
      </c>
      <c r="E37" s="48">
        <f t="shared" si="52"/>
        <v>0</v>
      </c>
      <c r="F37" s="48">
        <f t="shared" si="52"/>
        <v>1.2344545602248321E-2</v>
      </c>
      <c r="G37" s="48">
        <f t="shared" si="52"/>
        <v>7.736451098190337E-3</v>
      </c>
      <c r="H37" s="48">
        <f t="shared" si="52"/>
        <v>2.6952399261881529E-2</v>
      </c>
      <c r="I37" s="48">
        <f t="shared" si="52"/>
        <v>0</v>
      </c>
      <c r="J37" s="48">
        <f t="shared" si="52"/>
        <v>4.7820636668784132E-2</v>
      </c>
      <c r="K37" s="48">
        <f t="shared" si="52"/>
        <v>0</v>
      </c>
      <c r="L37" s="48">
        <f t="shared" si="52"/>
        <v>0</v>
      </c>
      <c r="M37" s="48">
        <f t="shared" si="52"/>
        <v>0</v>
      </c>
      <c r="N37" s="48">
        <f t="shared" si="52"/>
        <v>6.7666662158240905E-3</v>
      </c>
      <c r="O37" s="48">
        <f t="shared" si="52"/>
        <v>7.8143262884718567E-2</v>
      </c>
    </row>
    <row r="38" spans="1:15" x14ac:dyDescent="0.3">
      <c r="A38" s="198" t="s">
        <v>64</v>
      </c>
      <c r="B38" s="199">
        <f t="shared" ref="B38:B39" si="53">+B18/B$19</f>
        <v>0.17319391390933639</v>
      </c>
      <c r="C38" s="199">
        <f t="shared" ref="C38:O38" si="54">+C18/C$19</f>
        <v>0.18871320288245783</v>
      </c>
      <c r="D38" s="199">
        <f t="shared" si="54"/>
        <v>0.13541315579423491</v>
      </c>
      <c r="E38" s="199">
        <f t="shared" si="54"/>
        <v>0.11810606744602858</v>
      </c>
      <c r="F38" s="199">
        <f t="shared" si="54"/>
        <v>0.12050966808801836</v>
      </c>
      <c r="G38" s="199">
        <f t="shared" si="54"/>
        <v>8.9927792057745579E-2</v>
      </c>
      <c r="H38" s="199">
        <f t="shared" si="54"/>
        <v>0.29030881799644481</v>
      </c>
      <c r="I38" s="199">
        <f t="shared" si="54"/>
        <v>0.10931485991073391</v>
      </c>
      <c r="J38" s="199">
        <f t="shared" si="54"/>
        <v>0.26342285366452806</v>
      </c>
      <c r="K38" s="199">
        <f t="shared" si="54"/>
        <v>0.18690127880740301</v>
      </c>
      <c r="L38" s="199">
        <f t="shared" si="54"/>
        <v>0</v>
      </c>
      <c r="M38" s="199">
        <f t="shared" si="54"/>
        <v>0.19029126688162737</v>
      </c>
      <c r="N38" s="199">
        <f t="shared" si="54"/>
        <v>0.23452702212571108</v>
      </c>
      <c r="O38" s="199">
        <f t="shared" si="54"/>
        <v>0.30174344788023044</v>
      </c>
    </row>
    <row r="39" spans="1:15" ht="15" thickBot="1" x14ac:dyDescent="0.35">
      <c r="A39" s="200" t="s">
        <v>65</v>
      </c>
      <c r="B39" s="201">
        <f t="shared" si="53"/>
        <v>1</v>
      </c>
      <c r="C39" s="201">
        <f t="shared" ref="C39:O39" si="55">+C19/C$19</f>
        <v>1</v>
      </c>
      <c r="D39" s="201">
        <f t="shared" si="55"/>
        <v>1</v>
      </c>
      <c r="E39" s="201">
        <f t="shared" si="55"/>
        <v>1</v>
      </c>
      <c r="F39" s="201">
        <f t="shared" si="55"/>
        <v>1</v>
      </c>
      <c r="G39" s="201">
        <f t="shared" si="55"/>
        <v>1</v>
      </c>
      <c r="H39" s="201">
        <f t="shared" si="55"/>
        <v>1</v>
      </c>
      <c r="I39" s="201">
        <f t="shared" si="55"/>
        <v>1</v>
      </c>
      <c r="J39" s="201">
        <f t="shared" si="55"/>
        <v>1</v>
      </c>
      <c r="K39" s="201">
        <f t="shared" si="55"/>
        <v>1</v>
      </c>
      <c r="L39" s="201">
        <f t="shared" si="55"/>
        <v>1</v>
      </c>
      <c r="M39" s="201">
        <f t="shared" si="55"/>
        <v>1</v>
      </c>
      <c r="N39" s="201">
        <f t="shared" si="55"/>
        <v>1</v>
      </c>
      <c r="O39" s="201">
        <f t="shared" si="55"/>
        <v>1</v>
      </c>
    </row>
    <row r="40" spans="1:15" x14ac:dyDescent="0.3">
      <c r="C40" s="5"/>
      <c r="E40" s="31"/>
      <c r="F40" s="31"/>
    </row>
    <row r="41" spans="1:15" x14ac:dyDescent="0.3">
      <c r="A41" s="69" t="s">
        <v>202</v>
      </c>
      <c r="B41" s="69"/>
      <c r="C41" s="69"/>
      <c r="D41" s="69"/>
      <c r="E41" s="70"/>
      <c r="F41" s="70"/>
    </row>
    <row r="42" spans="1:15" x14ac:dyDescent="0.3">
      <c r="A42" s="69" t="s">
        <v>203</v>
      </c>
      <c r="B42" s="69"/>
      <c r="C42" s="69"/>
      <c r="D42" s="69"/>
      <c r="E42" s="70"/>
      <c r="F42" s="70"/>
    </row>
    <row r="43" spans="1:15" x14ac:dyDescent="0.3">
      <c r="A43" s="68" t="s">
        <v>513</v>
      </c>
      <c r="C43" s="5"/>
      <c r="E43" s="31"/>
      <c r="F43" s="31"/>
    </row>
    <row r="44" spans="1:15" x14ac:dyDescent="0.3">
      <c r="C44" s="5"/>
      <c r="E44" s="31"/>
      <c r="F44" s="31"/>
    </row>
    <row r="45" spans="1:15" x14ac:dyDescent="0.3">
      <c r="F45" s="43"/>
      <c r="G45" s="43"/>
      <c r="H45" s="16"/>
      <c r="I45" s="16"/>
      <c r="J45" s="16"/>
      <c r="K45" s="16"/>
      <c r="L45" s="16"/>
    </row>
    <row r="46" spans="1:15" x14ac:dyDescent="0.3">
      <c r="F46" s="43"/>
      <c r="G46" s="43"/>
      <c r="H46" s="16"/>
      <c r="I46" s="16"/>
      <c r="J46" s="16"/>
      <c r="K46" s="16"/>
      <c r="L46" s="16"/>
    </row>
    <row r="47" spans="1:15" x14ac:dyDescent="0.3">
      <c r="F47" s="43"/>
      <c r="G47" s="43"/>
      <c r="H47" s="16"/>
      <c r="I47" s="16"/>
      <c r="J47" s="16"/>
      <c r="K47" s="16"/>
      <c r="L47" s="16"/>
    </row>
    <row r="48" spans="1:15" x14ac:dyDescent="0.3">
      <c r="F48" s="43"/>
      <c r="G48" s="43"/>
      <c r="H48" s="16"/>
      <c r="I48" s="16"/>
      <c r="J48" s="16"/>
      <c r="K48" s="16"/>
      <c r="L48" s="16"/>
    </row>
    <row r="49" spans="6:12" x14ac:dyDescent="0.3">
      <c r="F49" s="43"/>
      <c r="G49" s="43"/>
      <c r="H49" s="16"/>
      <c r="I49" s="16"/>
      <c r="J49" s="16"/>
      <c r="K49" s="16"/>
      <c r="L49" s="16"/>
    </row>
    <row r="50" spans="6:12" x14ac:dyDescent="0.3">
      <c r="F50" s="43"/>
      <c r="G50" s="43"/>
      <c r="H50" s="16"/>
      <c r="I50" s="16"/>
      <c r="J50" s="16"/>
      <c r="K50" s="16"/>
      <c r="L50" s="16"/>
    </row>
    <row r="51" spans="6:12" x14ac:dyDescent="0.3">
      <c r="F51" s="43"/>
      <c r="G51" s="43"/>
      <c r="H51" s="16"/>
      <c r="I51" s="16"/>
      <c r="J51" s="16"/>
      <c r="K51" s="16"/>
      <c r="L51" s="16"/>
    </row>
    <row r="52" spans="6:12" x14ac:dyDescent="0.3">
      <c r="F52" s="43"/>
      <c r="G52" s="43"/>
      <c r="H52" s="16"/>
      <c r="I52" s="16"/>
      <c r="J52" s="16"/>
      <c r="K52" s="16"/>
      <c r="L52" s="16"/>
    </row>
    <row r="53" spans="6:12" x14ac:dyDescent="0.3">
      <c r="F53" s="43"/>
      <c r="G53" s="43"/>
      <c r="H53" s="16"/>
      <c r="I53" s="16"/>
      <c r="J53" s="16"/>
      <c r="K53" s="16"/>
      <c r="L53" s="16"/>
    </row>
    <row r="54" spans="6:12" x14ac:dyDescent="0.3">
      <c r="F54" s="43"/>
      <c r="G54" s="43"/>
      <c r="H54" s="16"/>
      <c r="I54" s="16"/>
      <c r="J54" s="16"/>
      <c r="K54" s="16"/>
      <c r="L54" s="16"/>
    </row>
  </sheetData>
  <mergeCells count="3">
    <mergeCell ref="A24:O24"/>
    <mergeCell ref="A1:O1"/>
    <mergeCell ref="A2:O2"/>
  </mergeCells>
  <hyperlinks>
    <hyperlink ref="A1:L1" location="CONTENIDO!A1" display="EMPRESAS DE TRANSPORTE AÉREO PASAJEROS REGULAR NACIONAL   -  COSTOS DE OPERACIÓN POR TIPO DE AERONAVE  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C39" sqref="C39"/>
    </sheetView>
  </sheetViews>
  <sheetFormatPr baseColWidth="10" defaultColWidth="10.90625" defaultRowHeight="14.4" x14ac:dyDescent="0.3"/>
  <cols>
    <col min="1" max="1" width="30.6328125" style="5" customWidth="1"/>
    <col min="2" max="2" width="12.7265625" style="5" customWidth="1"/>
    <col min="3" max="5" width="13.6328125" style="5" customWidth="1"/>
    <col min="6" max="16384" width="10.90625" style="5"/>
  </cols>
  <sheetData>
    <row r="1" spans="1:9" x14ac:dyDescent="0.3">
      <c r="A1" s="344" t="s">
        <v>115</v>
      </c>
      <c r="B1" s="345"/>
      <c r="C1" s="345"/>
      <c r="D1" s="345"/>
      <c r="E1" s="345"/>
      <c r="F1" s="345"/>
      <c r="G1" s="345"/>
      <c r="H1" s="345"/>
      <c r="I1" s="345"/>
    </row>
    <row r="2" spans="1:9" ht="15" thickBot="1" x14ac:dyDescent="0.35">
      <c r="A2" s="346" t="s">
        <v>508</v>
      </c>
      <c r="B2" s="347"/>
      <c r="C2" s="347"/>
      <c r="D2" s="347"/>
      <c r="E2" s="347"/>
      <c r="F2" s="347"/>
      <c r="G2" s="347"/>
      <c r="H2" s="347"/>
      <c r="I2" s="347"/>
    </row>
    <row r="3" spans="1:9" ht="15" thickBot="1" x14ac:dyDescent="0.35">
      <c r="A3" s="210" t="s">
        <v>194</v>
      </c>
      <c r="B3" s="211" t="s">
        <v>269</v>
      </c>
      <c r="C3" s="211" t="s">
        <v>283</v>
      </c>
      <c r="D3" s="211" t="s">
        <v>208</v>
      </c>
      <c r="E3" s="211" t="s">
        <v>209</v>
      </c>
      <c r="F3" s="211" t="s">
        <v>210</v>
      </c>
      <c r="G3" s="210" t="s">
        <v>208</v>
      </c>
      <c r="H3" s="211" t="s">
        <v>211</v>
      </c>
      <c r="I3" s="211" t="s">
        <v>429</v>
      </c>
    </row>
    <row r="4" spans="1:9" ht="15" thickBot="1" x14ac:dyDescent="0.35">
      <c r="A4" s="264" t="s">
        <v>190</v>
      </c>
      <c r="B4" s="264" t="s">
        <v>268</v>
      </c>
      <c r="C4" s="264" t="s">
        <v>1</v>
      </c>
      <c r="D4" s="264" t="s">
        <v>16</v>
      </c>
      <c r="E4" s="264" t="s">
        <v>87</v>
      </c>
      <c r="F4" s="264" t="s">
        <v>14</v>
      </c>
      <c r="G4" s="264" t="s">
        <v>2</v>
      </c>
      <c r="H4" s="264" t="s">
        <v>12</v>
      </c>
      <c r="I4" s="264" t="s">
        <v>428</v>
      </c>
    </row>
    <row r="5" spans="1:9" x14ac:dyDescent="0.3">
      <c r="A5" s="202" t="s">
        <v>51</v>
      </c>
      <c r="B5" s="203">
        <v>7066402</v>
      </c>
      <c r="C5" s="203">
        <v>783939</v>
      </c>
      <c r="D5" s="203">
        <v>711000</v>
      </c>
      <c r="E5" s="203">
        <v>3509130</v>
      </c>
      <c r="F5" s="204">
        <v>2593514</v>
      </c>
      <c r="G5" s="221">
        <v>925000</v>
      </c>
      <c r="H5" s="203">
        <v>825003.66666666663</v>
      </c>
      <c r="I5" s="204">
        <v>680250</v>
      </c>
    </row>
    <row r="6" spans="1:9" x14ac:dyDescent="0.3">
      <c r="A6" s="205" t="s">
        <v>72</v>
      </c>
      <c r="B6" s="58">
        <v>83448</v>
      </c>
      <c r="C6" s="58">
        <v>66959</v>
      </c>
      <c r="D6" s="58">
        <v>1041000</v>
      </c>
      <c r="E6" s="58">
        <v>85008</v>
      </c>
      <c r="F6" s="59">
        <v>225439</v>
      </c>
      <c r="G6" s="222">
        <v>1303178</v>
      </c>
      <c r="H6" s="58">
        <v>51928.666666666664</v>
      </c>
      <c r="I6" s="59">
        <v>0</v>
      </c>
    </row>
    <row r="7" spans="1:9" x14ac:dyDescent="0.3">
      <c r="A7" s="205" t="s">
        <v>54</v>
      </c>
      <c r="B7" s="58">
        <v>2351373</v>
      </c>
      <c r="C7" s="58">
        <v>2033726</v>
      </c>
      <c r="D7" s="58">
        <v>1931776</v>
      </c>
      <c r="E7" s="58">
        <v>3350474</v>
      </c>
      <c r="F7" s="59">
        <v>5709197</v>
      </c>
      <c r="G7" s="222">
        <v>2294693</v>
      </c>
      <c r="H7" s="58">
        <v>1456276</v>
      </c>
      <c r="I7" s="59">
        <v>1842055</v>
      </c>
    </row>
    <row r="8" spans="1:9" x14ac:dyDescent="0.3">
      <c r="A8" s="205" t="s">
        <v>55</v>
      </c>
      <c r="B8" s="58">
        <v>5401006</v>
      </c>
      <c r="C8" s="58">
        <v>866713</v>
      </c>
      <c r="D8" s="58">
        <v>363965</v>
      </c>
      <c r="E8" s="58">
        <v>2604665</v>
      </c>
      <c r="F8" s="59">
        <v>2938416</v>
      </c>
      <c r="G8" s="222">
        <v>363965</v>
      </c>
      <c r="H8" s="58">
        <v>670226.66666666663</v>
      </c>
      <c r="I8" s="59">
        <v>3059574</v>
      </c>
    </row>
    <row r="9" spans="1:9" x14ac:dyDescent="0.3">
      <c r="A9" s="205" t="s">
        <v>57</v>
      </c>
      <c r="B9" s="58">
        <v>10701547</v>
      </c>
      <c r="C9" s="58">
        <v>4746356</v>
      </c>
      <c r="D9" s="58">
        <v>7997045</v>
      </c>
      <c r="E9" s="58">
        <v>8615040</v>
      </c>
      <c r="F9" s="59">
        <v>18618958</v>
      </c>
      <c r="G9" s="222">
        <v>12653839</v>
      </c>
      <c r="H9" s="58">
        <v>5613699</v>
      </c>
      <c r="I9" s="59">
        <v>13654515</v>
      </c>
    </row>
    <row r="10" spans="1:9" x14ac:dyDescent="0.3">
      <c r="A10" s="205" t="s">
        <v>58</v>
      </c>
      <c r="B10" s="58">
        <v>0</v>
      </c>
      <c r="C10" s="58">
        <v>362</v>
      </c>
      <c r="D10" s="58">
        <v>0</v>
      </c>
      <c r="E10" s="58">
        <v>0</v>
      </c>
      <c r="F10" s="59">
        <v>2851708</v>
      </c>
      <c r="G10" s="222">
        <v>0</v>
      </c>
      <c r="H10" s="58">
        <v>393</v>
      </c>
      <c r="I10" s="59">
        <v>0</v>
      </c>
    </row>
    <row r="11" spans="1:9" ht="15" thickBot="1" x14ac:dyDescent="0.35">
      <c r="A11" s="206" t="s">
        <v>74</v>
      </c>
      <c r="B11" s="60">
        <v>0</v>
      </c>
      <c r="C11" s="60">
        <v>2274597</v>
      </c>
      <c r="D11" s="60">
        <v>0</v>
      </c>
      <c r="E11" s="60">
        <v>69228</v>
      </c>
      <c r="F11" s="61">
        <v>0</v>
      </c>
      <c r="G11" s="223">
        <v>0</v>
      </c>
      <c r="H11" s="60">
        <v>8322084.666666667</v>
      </c>
      <c r="I11" s="61">
        <v>1149350</v>
      </c>
    </row>
    <row r="12" spans="1:9" ht="15" thickBot="1" x14ac:dyDescent="0.35">
      <c r="A12" s="212" t="s">
        <v>63</v>
      </c>
      <c r="B12" s="213">
        <f>SUM(B5:B11)</f>
        <v>25603776</v>
      </c>
      <c r="C12" s="213">
        <f t="shared" ref="C12" si="0">SUM(C5:C11)</f>
        <v>10772652</v>
      </c>
      <c r="D12" s="213">
        <f t="shared" ref="D12" si="1">SUM(D5:D11)</f>
        <v>12044786</v>
      </c>
      <c r="E12" s="213">
        <f t="shared" ref="E12" si="2">SUM(E5:E11)</f>
        <v>18233545</v>
      </c>
      <c r="F12" s="214">
        <f t="shared" ref="F12" si="3">SUM(F5:F11)</f>
        <v>32937232</v>
      </c>
      <c r="G12" s="224">
        <f t="shared" ref="G12" si="4">SUM(G5:G11)</f>
        <v>17540675</v>
      </c>
      <c r="H12" s="213">
        <f t="shared" ref="H12" si="5">SUM(H5:H11)</f>
        <v>16939611.666666668</v>
      </c>
      <c r="I12" s="214">
        <f t="shared" ref="I12" si="6">SUM(I5:I11)</f>
        <v>20385744</v>
      </c>
    </row>
    <row r="13" spans="1:9" x14ac:dyDescent="0.3">
      <c r="A13" s="207" t="s">
        <v>69</v>
      </c>
      <c r="B13" s="56">
        <v>342449</v>
      </c>
      <c r="C13" s="56">
        <v>249126</v>
      </c>
      <c r="D13" s="56">
        <v>256000</v>
      </c>
      <c r="E13" s="56">
        <v>617714</v>
      </c>
      <c r="F13" s="57">
        <v>1279415</v>
      </c>
      <c r="G13" s="225">
        <v>256000</v>
      </c>
      <c r="H13" s="56">
        <v>106417</v>
      </c>
      <c r="I13" s="57">
        <v>3707467</v>
      </c>
    </row>
    <row r="14" spans="1:9" x14ac:dyDescent="0.3">
      <c r="A14" s="205" t="s">
        <v>61</v>
      </c>
      <c r="B14" s="58">
        <v>0</v>
      </c>
      <c r="C14" s="58">
        <v>701567</v>
      </c>
      <c r="D14" s="58">
        <v>167000</v>
      </c>
      <c r="E14" s="58">
        <v>0</v>
      </c>
      <c r="F14" s="59">
        <v>4034782</v>
      </c>
      <c r="G14" s="222">
        <v>167000</v>
      </c>
      <c r="H14" s="58">
        <v>34623.333333333336</v>
      </c>
      <c r="I14" s="59">
        <v>776847</v>
      </c>
    </row>
    <row r="15" spans="1:9" ht="15" thickBot="1" x14ac:dyDescent="0.35">
      <c r="A15" s="206" t="s">
        <v>62</v>
      </c>
      <c r="B15" s="60">
        <v>60259</v>
      </c>
      <c r="C15" s="60">
        <v>9659</v>
      </c>
      <c r="D15" s="60">
        <v>336789</v>
      </c>
      <c r="E15" s="60">
        <v>53519</v>
      </c>
      <c r="F15" s="61">
        <v>867074</v>
      </c>
      <c r="G15" s="223">
        <v>336789</v>
      </c>
      <c r="H15" s="60">
        <v>4275</v>
      </c>
      <c r="I15" s="61">
        <v>0</v>
      </c>
    </row>
    <row r="16" spans="1:9" ht="15" thickBot="1" x14ac:dyDescent="0.35">
      <c r="A16" s="212" t="s">
        <v>64</v>
      </c>
      <c r="B16" s="213">
        <f>SUM(B13:B15)</f>
        <v>402708</v>
      </c>
      <c r="C16" s="213">
        <f t="shared" ref="C16" si="7">SUM(C13:C15)</f>
        <v>960352</v>
      </c>
      <c r="D16" s="213">
        <f t="shared" ref="D16" si="8">SUM(D13:D15)</f>
        <v>759789</v>
      </c>
      <c r="E16" s="213">
        <f t="shared" ref="E16" si="9">SUM(E13:E15)</f>
        <v>671233</v>
      </c>
      <c r="F16" s="214">
        <f t="shared" ref="F16" si="10">SUM(F13:F15)</f>
        <v>6181271</v>
      </c>
      <c r="G16" s="224">
        <f t="shared" ref="G16" si="11">SUM(G13:G15)</f>
        <v>759789</v>
      </c>
      <c r="H16" s="213">
        <f t="shared" ref="H16" si="12">SUM(H13:H15)</f>
        <v>145315.33333333334</v>
      </c>
      <c r="I16" s="214">
        <f t="shared" ref="I16" si="13">SUM(I13:I15)</f>
        <v>4484314</v>
      </c>
    </row>
    <row r="17" spans="1:9" ht="15" thickBot="1" x14ac:dyDescent="0.35">
      <c r="A17" s="218" t="s">
        <v>50</v>
      </c>
      <c r="B17" s="219">
        <f>+B12+B16</f>
        <v>26006484</v>
      </c>
      <c r="C17" s="219">
        <f t="shared" ref="C17" si="14">+C12+C16</f>
        <v>11733004</v>
      </c>
      <c r="D17" s="219">
        <f t="shared" ref="D17" si="15">+D12+D16</f>
        <v>12804575</v>
      </c>
      <c r="E17" s="219">
        <f t="shared" ref="E17" si="16">+E12+E16</f>
        <v>18904778</v>
      </c>
      <c r="F17" s="220">
        <f t="shared" ref="F17" si="17">+F12+F16</f>
        <v>39118503</v>
      </c>
      <c r="G17" s="265">
        <f t="shared" ref="G17" si="18">+G12+G16</f>
        <v>18300464</v>
      </c>
      <c r="H17" s="219">
        <f t="shared" ref="H17" si="19">+H12+H16</f>
        <v>17084927</v>
      </c>
      <c r="I17" s="220">
        <f t="shared" ref="I17" si="20">+I12+I16</f>
        <v>24870058</v>
      </c>
    </row>
    <row r="18" spans="1:9" x14ac:dyDescent="0.3">
      <c r="A18" s="18" t="s">
        <v>220</v>
      </c>
      <c r="B18" s="56">
        <v>1818</v>
      </c>
      <c r="C18" s="56">
        <v>1644</v>
      </c>
      <c r="D18" s="56">
        <v>1</v>
      </c>
      <c r="E18" s="56">
        <v>220</v>
      </c>
      <c r="F18" s="57">
        <v>47981</v>
      </c>
      <c r="G18" s="226">
        <v>1</v>
      </c>
      <c r="H18" s="56">
        <v>2224</v>
      </c>
      <c r="I18" s="57">
        <v>589</v>
      </c>
    </row>
    <row r="19" spans="1:9" x14ac:dyDescent="0.3">
      <c r="A19" s="29" t="s">
        <v>221</v>
      </c>
      <c r="B19" s="58">
        <v>768</v>
      </c>
      <c r="C19" s="58">
        <v>356</v>
      </c>
      <c r="D19" s="58">
        <v>0</v>
      </c>
      <c r="E19" s="58">
        <v>110</v>
      </c>
      <c r="F19" s="59">
        <v>1983</v>
      </c>
      <c r="G19" s="227">
        <v>3</v>
      </c>
      <c r="H19" s="58">
        <v>558</v>
      </c>
      <c r="I19" s="59">
        <v>213</v>
      </c>
    </row>
    <row r="20" spans="1:9" ht="15" thickBot="1" x14ac:dyDescent="0.35">
      <c r="A20" s="79" t="s">
        <v>222</v>
      </c>
      <c r="B20" s="62">
        <v>1</v>
      </c>
      <c r="C20" s="62">
        <v>29</v>
      </c>
      <c r="D20" s="62">
        <v>3</v>
      </c>
      <c r="E20" s="62">
        <v>1</v>
      </c>
      <c r="F20" s="63">
        <v>18</v>
      </c>
      <c r="G20" s="228">
        <v>3</v>
      </c>
      <c r="H20" s="62">
        <v>13</v>
      </c>
      <c r="I20" s="63">
        <v>4</v>
      </c>
    </row>
    <row r="21" spans="1:9" ht="15" thickBot="1" x14ac:dyDescent="0.35">
      <c r="A21" s="65"/>
      <c r="B21" s="65"/>
      <c r="C21" s="65"/>
      <c r="D21" s="65"/>
      <c r="E21" s="65"/>
    </row>
    <row r="22" spans="1:9" ht="15" thickBot="1" x14ac:dyDescent="0.35">
      <c r="A22" s="349" t="s">
        <v>66</v>
      </c>
      <c r="B22" s="350"/>
      <c r="C22" s="350"/>
      <c r="D22" s="350"/>
      <c r="E22" s="350"/>
      <c r="F22" s="350"/>
      <c r="G22" s="350"/>
      <c r="H22" s="350"/>
      <c r="I22" s="351"/>
    </row>
    <row r="23" spans="1:9" x14ac:dyDescent="0.3">
      <c r="A23" s="18" t="s">
        <v>51</v>
      </c>
      <c r="B23" s="64">
        <f>+B5/B$17</f>
        <v>0.27171693028553956</v>
      </c>
      <c r="C23" s="64">
        <f t="shared" ref="C23:I23" si="21">+C5/C$17</f>
        <v>6.6814858326137108E-2</v>
      </c>
      <c r="D23" s="64">
        <f t="shared" si="21"/>
        <v>5.5527028425387023E-2</v>
      </c>
      <c r="E23" s="64">
        <f t="shared" si="21"/>
        <v>0.18562132811080881</v>
      </c>
      <c r="F23" s="64">
        <f t="shared" si="21"/>
        <v>6.6298907194889331E-2</v>
      </c>
      <c r="G23" s="64">
        <f t="shared" si="21"/>
        <v>5.0545166505067851E-2</v>
      </c>
      <c r="H23" s="64">
        <f t="shared" si="21"/>
        <v>4.8288392842806213E-2</v>
      </c>
      <c r="I23" s="64">
        <f t="shared" si="21"/>
        <v>2.7352167815611849E-2</v>
      </c>
    </row>
    <row r="24" spans="1:9" x14ac:dyDescent="0.3">
      <c r="A24" s="29" t="s">
        <v>53</v>
      </c>
      <c r="B24" s="208">
        <f>+B6/B$17</f>
        <v>3.2087382515837205E-3</v>
      </c>
      <c r="C24" s="208">
        <f t="shared" ref="C24:I24" si="22">+C6/C$17</f>
        <v>5.7068931366596309E-3</v>
      </c>
      <c r="D24" s="208">
        <f t="shared" si="22"/>
        <v>8.1299066935060324E-2</v>
      </c>
      <c r="E24" s="208">
        <f t="shared" si="22"/>
        <v>4.4966410078975802E-3</v>
      </c>
      <c r="F24" s="208">
        <f t="shared" si="22"/>
        <v>5.7629761547879277E-3</v>
      </c>
      <c r="G24" s="208">
        <f t="shared" si="22"/>
        <v>7.1210107022423044E-2</v>
      </c>
      <c r="H24" s="208">
        <f t="shared" si="22"/>
        <v>3.0394432862760647E-3</v>
      </c>
      <c r="I24" s="208">
        <f t="shared" si="22"/>
        <v>0</v>
      </c>
    </row>
    <row r="25" spans="1:9" x14ac:dyDescent="0.3">
      <c r="A25" s="29" t="s">
        <v>54</v>
      </c>
      <c r="B25" s="208">
        <f>+B7/B$17</f>
        <v>9.0414874998096625E-2</v>
      </c>
      <c r="C25" s="208">
        <f t="shared" ref="C25:I25" si="23">+C7/C$17</f>
        <v>0.17333378561875543</v>
      </c>
      <c r="D25" s="208">
        <f t="shared" si="23"/>
        <v>0.15086607716382622</v>
      </c>
      <c r="E25" s="208">
        <f t="shared" si="23"/>
        <v>0.17722895238441838</v>
      </c>
      <c r="F25" s="208">
        <f t="shared" si="23"/>
        <v>0.14594620351397394</v>
      </c>
      <c r="G25" s="208">
        <f t="shared" si="23"/>
        <v>0.12538988082487962</v>
      </c>
      <c r="H25" s="208">
        <f t="shared" si="23"/>
        <v>8.523747277351551E-2</v>
      </c>
      <c r="I25" s="208">
        <f t="shared" si="23"/>
        <v>7.4067177487081054E-2</v>
      </c>
    </row>
    <row r="26" spans="1:9" x14ac:dyDescent="0.3">
      <c r="A26" s="29" t="s">
        <v>55</v>
      </c>
      <c r="B26" s="208">
        <f>+B8/B$17</f>
        <v>0.20767920800058939</v>
      </c>
      <c r="C26" s="208">
        <f t="shared" ref="C26:I26" si="24">+C8/C$17</f>
        <v>7.3869658614281561E-2</v>
      </c>
      <c r="D26" s="208">
        <f t="shared" si="24"/>
        <v>2.8424606049009826E-2</v>
      </c>
      <c r="E26" s="208">
        <f t="shared" si="24"/>
        <v>0.13777813206798831</v>
      </c>
      <c r="F26" s="208">
        <f t="shared" si="24"/>
        <v>7.5115757880612144E-2</v>
      </c>
      <c r="G26" s="208">
        <f t="shared" si="24"/>
        <v>1.9888293542721102E-2</v>
      </c>
      <c r="H26" s="208">
        <f t="shared" si="24"/>
        <v>3.9229120889229821E-2</v>
      </c>
      <c r="I26" s="208">
        <f t="shared" si="24"/>
        <v>0.12302239102136392</v>
      </c>
    </row>
    <row r="27" spans="1:9" x14ac:dyDescent="0.3">
      <c r="A27" s="29" t="s">
        <v>57</v>
      </c>
      <c r="B27" s="208">
        <f>+B9/B$17</f>
        <v>0.41149534093113088</v>
      </c>
      <c r="C27" s="208">
        <f t="shared" ref="C27:I27" si="25">+C9/C$17</f>
        <v>0.40453033170362851</v>
      </c>
      <c r="D27" s="208">
        <f t="shared" si="25"/>
        <v>0.62454591425330397</v>
      </c>
      <c r="E27" s="208">
        <f t="shared" si="25"/>
        <v>0.45570701755926463</v>
      </c>
      <c r="F27" s="208">
        <f t="shared" si="25"/>
        <v>0.47596294776413095</v>
      </c>
      <c r="G27" s="208">
        <f t="shared" si="25"/>
        <v>0.69144908019818518</v>
      </c>
      <c r="H27" s="208">
        <f t="shared" si="25"/>
        <v>0.32857611858686903</v>
      </c>
      <c r="I27" s="208">
        <f t="shared" si="25"/>
        <v>0.54903430462446046</v>
      </c>
    </row>
    <row r="28" spans="1:9" x14ac:dyDescent="0.3">
      <c r="A28" s="29" t="s">
        <v>58</v>
      </c>
      <c r="B28" s="208">
        <f t="shared" ref="B28:I29" si="26">+B10/B$17</f>
        <v>0</v>
      </c>
      <c r="C28" s="208">
        <f t="shared" si="26"/>
        <v>3.085313871877995E-5</v>
      </c>
      <c r="D28" s="208">
        <f t="shared" si="26"/>
        <v>0</v>
      </c>
      <c r="E28" s="208">
        <f t="shared" si="26"/>
        <v>0</v>
      </c>
      <c r="F28" s="208">
        <f t="shared" si="26"/>
        <v>7.2899210892604968E-2</v>
      </c>
      <c r="G28" s="208">
        <f t="shared" si="26"/>
        <v>0</v>
      </c>
      <c r="H28" s="208">
        <f t="shared" si="26"/>
        <v>2.3002732174389742E-5</v>
      </c>
      <c r="I28" s="208">
        <f t="shared" si="26"/>
        <v>0</v>
      </c>
    </row>
    <row r="29" spans="1:9" ht="15" thickBot="1" x14ac:dyDescent="0.35">
      <c r="A29" s="39" t="s">
        <v>59</v>
      </c>
      <c r="B29" s="208">
        <f t="shared" si="26"/>
        <v>0</v>
      </c>
      <c r="C29" s="208">
        <f t="shared" si="26"/>
        <v>0.19386314024950474</v>
      </c>
      <c r="D29" s="208">
        <f t="shared" si="26"/>
        <v>0</v>
      </c>
      <c r="E29" s="208">
        <f t="shared" si="26"/>
        <v>3.6619313911012336E-3</v>
      </c>
      <c r="F29" s="208">
        <f t="shared" si="26"/>
        <v>0</v>
      </c>
      <c r="G29" s="208">
        <f t="shared" si="26"/>
        <v>0</v>
      </c>
      <c r="H29" s="208">
        <f t="shared" si="26"/>
        <v>0.4871009789311167</v>
      </c>
      <c r="I29" s="208">
        <f t="shared" si="26"/>
        <v>4.6214206657660385E-2</v>
      </c>
    </row>
    <row r="30" spans="1:9" ht="15" thickBot="1" x14ac:dyDescent="0.35">
      <c r="A30" s="212" t="s">
        <v>63</v>
      </c>
      <c r="B30" s="215">
        <f t="shared" ref="B30:B35" si="27">+B12/B$17</f>
        <v>0.98451509246694013</v>
      </c>
      <c r="C30" s="215">
        <f t="shared" ref="C30:I30" si="28">+C12/C$17</f>
        <v>0.91814952078768575</v>
      </c>
      <c r="D30" s="215">
        <f t="shared" si="28"/>
        <v>0.94066269282658732</v>
      </c>
      <c r="E30" s="215">
        <f t="shared" si="28"/>
        <v>0.96449400252147899</v>
      </c>
      <c r="F30" s="215">
        <f t="shared" si="28"/>
        <v>0.84198600340099927</v>
      </c>
      <c r="G30" s="215">
        <f t="shared" si="28"/>
        <v>0.95848252809327672</v>
      </c>
      <c r="H30" s="215">
        <f t="shared" si="28"/>
        <v>0.99149453004198773</v>
      </c>
      <c r="I30" s="215">
        <f t="shared" si="28"/>
        <v>0.8196902476061777</v>
      </c>
    </row>
    <row r="31" spans="1:9" x14ac:dyDescent="0.3">
      <c r="A31" s="18" t="s">
        <v>60</v>
      </c>
      <c r="B31" s="64">
        <f t="shared" si="27"/>
        <v>1.3167831530013822E-2</v>
      </c>
      <c r="C31" s="64">
        <f t="shared" ref="C31:I31" si="29">+C13/C$17</f>
        <v>2.1232925515068436E-2</v>
      </c>
      <c r="D31" s="64">
        <f t="shared" si="29"/>
        <v>1.9992854116595044E-2</v>
      </c>
      <c r="E31" s="64">
        <f t="shared" si="29"/>
        <v>3.2675020039907368E-2</v>
      </c>
      <c r="F31" s="64">
        <f t="shared" si="29"/>
        <v>3.270613397450306E-2</v>
      </c>
      <c r="G31" s="64">
        <f t="shared" si="29"/>
        <v>1.3988716351672831E-2</v>
      </c>
      <c r="H31" s="64">
        <f t="shared" si="29"/>
        <v>6.2287067424988121E-3</v>
      </c>
      <c r="I31" s="64">
        <f t="shared" si="29"/>
        <v>0.14907351643490338</v>
      </c>
    </row>
    <row r="32" spans="1:9" x14ac:dyDescent="0.3">
      <c r="A32" s="29" t="s">
        <v>61</v>
      </c>
      <c r="B32" s="208">
        <f t="shared" si="27"/>
        <v>0</v>
      </c>
      <c r="C32" s="208">
        <f t="shared" ref="C32:I32" si="30">+C14/C$17</f>
        <v>5.9794320363310199E-2</v>
      </c>
      <c r="D32" s="208">
        <f t="shared" si="30"/>
        <v>1.3042213427622549E-2</v>
      </c>
      <c r="E32" s="208">
        <f t="shared" si="30"/>
        <v>0</v>
      </c>
      <c r="F32" s="208">
        <f t="shared" si="30"/>
        <v>0.10314254612452833</v>
      </c>
      <c r="G32" s="208">
        <f t="shared" si="30"/>
        <v>9.1254516825365738E-3</v>
      </c>
      <c r="H32" s="208">
        <f t="shared" si="30"/>
        <v>2.0265426556012405E-3</v>
      </c>
      <c r="I32" s="208">
        <f t="shared" si="30"/>
        <v>3.1236235958918952E-2</v>
      </c>
    </row>
    <row r="33" spans="1:9" ht="15" thickBot="1" x14ac:dyDescent="0.35">
      <c r="A33" s="39" t="s">
        <v>62</v>
      </c>
      <c r="B33" s="209">
        <f t="shared" si="27"/>
        <v>2.3170760030460096E-3</v>
      </c>
      <c r="C33" s="209">
        <f t="shared" ref="C33:I33" si="31">+C15/C$17</f>
        <v>8.2323333393562301E-4</v>
      </c>
      <c r="D33" s="209">
        <f t="shared" si="31"/>
        <v>2.6302239629195034E-2</v>
      </c>
      <c r="E33" s="209">
        <f t="shared" si="31"/>
        <v>2.8309774386136668E-3</v>
      </c>
      <c r="F33" s="209">
        <f t="shared" si="31"/>
        <v>2.2165316499969338E-2</v>
      </c>
      <c r="G33" s="209">
        <f t="shared" si="31"/>
        <v>1.8403303872513835E-2</v>
      </c>
      <c r="H33" s="209">
        <f t="shared" si="31"/>
        <v>2.502205599122548E-4</v>
      </c>
      <c r="I33" s="209">
        <f t="shared" si="31"/>
        <v>0</v>
      </c>
    </row>
    <row r="34" spans="1:9" ht="15" thickBot="1" x14ac:dyDescent="0.35">
      <c r="A34" s="212" t="s">
        <v>64</v>
      </c>
      <c r="B34" s="215">
        <f t="shared" si="27"/>
        <v>1.5484907533059832E-2</v>
      </c>
      <c r="C34" s="215">
        <f t="shared" ref="C34:I34" si="32">+C16/C$17</f>
        <v>8.1850479212314253E-2</v>
      </c>
      <c r="D34" s="215">
        <f t="shared" si="32"/>
        <v>5.933730717341263E-2</v>
      </c>
      <c r="E34" s="215">
        <f t="shared" si="32"/>
        <v>3.550599747852104E-2</v>
      </c>
      <c r="F34" s="215">
        <f t="shared" si="32"/>
        <v>0.15801399659900073</v>
      </c>
      <c r="G34" s="215">
        <f t="shared" si="32"/>
        <v>4.1517471906723238E-2</v>
      </c>
      <c r="H34" s="215">
        <f t="shared" si="32"/>
        <v>8.5054699580123082E-3</v>
      </c>
      <c r="I34" s="215">
        <f t="shared" si="32"/>
        <v>0.18030975239382233</v>
      </c>
    </row>
    <row r="35" spans="1:9" ht="15" thickBot="1" x14ac:dyDescent="0.35">
      <c r="A35" s="216" t="s">
        <v>65</v>
      </c>
      <c r="B35" s="217">
        <f t="shared" si="27"/>
        <v>1</v>
      </c>
      <c r="C35" s="217">
        <f t="shared" ref="C35:I35" si="33">+C17/C$17</f>
        <v>1</v>
      </c>
      <c r="D35" s="217">
        <f t="shared" si="33"/>
        <v>1</v>
      </c>
      <c r="E35" s="217">
        <f t="shared" si="33"/>
        <v>1</v>
      </c>
      <c r="F35" s="217">
        <f t="shared" si="33"/>
        <v>1</v>
      </c>
      <c r="G35" s="217">
        <f t="shared" si="33"/>
        <v>1</v>
      </c>
      <c r="H35" s="217">
        <f t="shared" si="33"/>
        <v>1</v>
      </c>
      <c r="I35" s="217">
        <f t="shared" si="33"/>
        <v>1</v>
      </c>
    </row>
    <row r="36" spans="1:9" ht="18.600000000000001" customHeight="1" x14ac:dyDescent="0.3">
      <c r="A36" s="348" t="s">
        <v>212</v>
      </c>
      <c r="B36" s="348"/>
      <c r="C36" s="348"/>
      <c r="D36" s="42"/>
      <c r="E36" s="42"/>
    </row>
    <row r="37" spans="1:9" ht="19.2" customHeight="1" x14ac:dyDescent="0.3">
      <c r="A37" s="348" t="s">
        <v>213</v>
      </c>
      <c r="B37" s="348"/>
      <c r="C37" s="348"/>
      <c r="D37" s="42"/>
      <c r="E37" s="43"/>
      <c r="F37" s="16"/>
    </row>
    <row r="38" spans="1:9" x14ac:dyDescent="0.3">
      <c r="A38" s="41" t="s">
        <v>513</v>
      </c>
      <c r="B38" s="16"/>
      <c r="C38" s="16"/>
      <c r="D38" s="16"/>
      <c r="E38" s="43"/>
      <c r="F38" s="16"/>
    </row>
    <row r="39" spans="1:9" x14ac:dyDescent="0.3">
      <c r="A39" s="16"/>
      <c r="B39" s="16"/>
      <c r="C39" s="16"/>
      <c r="D39" s="16"/>
      <c r="E39" s="43"/>
      <c r="F39" s="16"/>
    </row>
    <row r="40" spans="1:9" x14ac:dyDescent="0.3">
      <c r="E40" s="43"/>
      <c r="F40" s="16"/>
    </row>
    <row r="41" spans="1:9" x14ac:dyDescent="0.3">
      <c r="E41" s="43"/>
      <c r="F41" s="16"/>
    </row>
    <row r="42" spans="1:9" x14ac:dyDescent="0.3">
      <c r="E42" s="43"/>
      <c r="F42" s="16"/>
    </row>
    <row r="43" spans="1:9" x14ac:dyDescent="0.3">
      <c r="E43" s="43"/>
      <c r="F43" s="16"/>
    </row>
    <row r="44" spans="1:9" x14ac:dyDescent="0.3">
      <c r="E44" s="43"/>
      <c r="F44" s="16"/>
    </row>
    <row r="45" spans="1:9" x14ac:dyDescent="0.3">
      <c r="E45" s="43"/>
      <c r="F45" s="16"/>
    </row>
  </sheetData>
  <sortState ref="A2:AE10">
    <sortCondition ref="A2:A10"/>
  </sortState>
  <mergeCells count="5">
    <mergeCell ref="A37:C37"/>
    <mergeCell ref="A36:C36"/>
    <mergeCell ref="A1:I1"/>
    <mergeCell ref="A2:I2"/>
    <mergeCell ref="A22:I22"/>
  </mergeCells>
  <hyperlinks>
    <hyperlink ref="A1:C1" location="CONTENIDO!A1" display="EMPRESAS DE TRANSPORTE AÉREO- CARGA 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workbookViewId="0">
      <selection activeCell="G37" sqref="G37"/>
    </sheetView>
  </sheetViews>
  <sheetFormatPr baseColWidth="10" defaultColWidth="10.90625" defaultRowHeight="14.4" x14ac:dyDescent="0.3"/>
  <cols>
    <col min="1" max="1" width="26.26953125" style="33" customWidth="1"/>
    <col min="2" max="3" width="10.453125" style="33" bestFit="1" customWidth="1"/>
    <col min="4" max="7" width="11.7265625" style="33" bestFit="1" customWidth="1"/>
    <col min="8" max="8" width="13.81640625" style="33" bestFit="1" customWidth="1"/>
    <col min="9" max="16384" width="10.90625" style="5"/>
  </cols>
  <sheetData>
    <row r="1" spans="1:10" x14ac:dyDescent="0.3">
      <c r="A1" s="352" t="s">
        <v>509</v>
      </c>
      <c r="B1" s="353"/>
      <c r="C1" s="353"/>
      <c r="D1" s="353"/>
      <c r="E1" s="353"/>
      <c r="F1" s="353"/>
      <c r="G1" s="353"/>
      <c r="H1" s="353"/>
      <c r="I1" s="353"/>
    </row>
    <row r="2" spans="1:10" ht="15" thickBot="1" x14ac:dyDescent="0.35">
      <c r="A2" s="34"/>
      <c r="B2" s="34"/>
      <c r="C2" s="34"/>
      <c r="D2" s="34"/>
      <c r="E2" s="34"/>
      <c r="F2" s="34"/>
      <c r="G2" s="34"/>
      <c r="H2" s="34"/>
    </row>
    <row r="3" spans="1:10" ht="15" thickBot="1" x14ac:dyDescent="0.35">
      <c r="A3" s="229" t="s">
        <v>194</v>
      </c>
      <c r="B3" s="229" t="s">
        <v>111</v>
      </c>
      <c r="C3" s="229" t="s">
        <v>291</v>
      </c>
      <c r="D3" s="229" t="s">
        <v>318</v>
      </c>
      <c r="E3" s="229" t="s">
        <v>191</v>
      </c>
      <c r="F3" s="229" t="s">
        <v>318</v>
      </c>
      <c r="G3" s="229" t="s">
        <v>89</v>
      </c>
      <c r="H3" s="229" t="s">
        <v>89</v>
      </c>
      <c r="I3" s="229" t="s">
        <v>520</v>
      </c>
    </row>
    <row r="4" spans="1:10" ht="15" thickBot="1" x14ac:dyDescent="0.35">
      <c r="A4" s="230" t="s">
        <v>190</v>
      </c>
      <c r="B4" s="230" t="s">
        <v>11</v>
      </c>
      <c r="C4" s="230" t="s">
        <v>22</v>
      </c>
      <c r="D4" s="230" t="s">
        <v>317</v>
      </c>
      <c r="E4" s="230" t="s">
        <v>16</v>
      </c>
      <c r="F4" s="230" t="s">
        <v>87</v>
      </c>
      <c r="G4" s="230" t="s">
        <v>12</v>
      </c>
      <c r="H4" s="230" t="s">
        <v>154</v>
      </c>
      <c r="I4" s="230" t="s">
        <v>24</v>
      </c>
    </row>
    <row r="5" spans="1:10" x14ac:dyDescent="0.3">
      <c r="A5" s="17" t="s">
        <v>51</v>
      </c>
      <c r="B5" s="239">
        <v>1017283</v>
      </c>
      <c r="C5" s="239">
        <v>645000</v>
      </c>
      <c r="D5" s="239">
        <v>533388</v>
      </c>
      <c r="E5" s="239">
        <v>864067</v>
      </c>
      <c r="F5" s="239">
        <v>533388</v>
      </c>
      <c r="G5" s="239">
        <v>561523</v>
      </c>
      <c r="H5" s="239">
        <v>557160</v>
      </c>
      <c r="I5" s="240">
        <v>333351.66666666669</v>
      </c>
    </row>
    <row r="6" spans="1:10" x14ac:dyDescent="0.3">
      <c r="A6" s="29" t="s">
        <v>72</v>
      </c>
      <c r="B6" s="234">
        <v>74112</v>
      </c>
      <c r="C6" s="234">
        <v>325000</v>
      </c>
      <c r="D6" s="234">
        <v>45986</v>
      </c>
      <c r="E6" s="234">
        <v>87525.5</v>
      </c>
      <c r="F6" s="234">
        <v>157943</v>
      </c>
      <c r="G6" s="234">
        <v>29537</v>
      </c>
      <c r="H6" s="234">
        <v>29308</v>
      </c>
      <c r="I6" s="241">
        <v>79828</v>
      </c>
    </row>
    <row r="7" spans="1:10" x14ac:dyDescent="0.3">
      <c r="A7" s="29" t="s">
        <v>54</v>
      </c>
      <c r="B7" s="234">
        <v>2039496</v>
      </c>
      <c r="C7" s="234">
        <v>220000</v>
      </c>
      <c r="D7" s="234">
        <v>24032</v>
      </c>
      <c r="E7" s="234">
        <v>418778.5</v>
      </c>
      <c r="F7" s="234">
        <v>25226</v>
      </c>
      <c r="G7" s="234">
        <v>2976575</v>
      </c>
      <c r="H7" s="234">
        <v>2953445</v>
      </c>
      <c r="I7" s="241">
        <v>201268</v>
      </c>
    </row>
    <row r="8" spans="1:10" x14ac:dyDescent="0.3">
      <c r="A8" s="29" t="s">
        <v>55</v>
      </c>
      <c r="B8" s="234">
        <v>1393883</v>
      </c>
      <c r="C8" s="234">
        <v>365000</v>
      </c>
      <c r="D8" s="234">
        <v>1435975</v>
      </c>
      <c r="E8" s="234">
        <v>1123148.5</v>
      </c>
      <c r="F8" s="234">
        <v>1435975</v>
      </c>
      <c r="G8" s="234">
        <v>146175</v>
      </c>
      <c r="H8" s="234">
        <v>145039</v>
      </c>
      <c r="I8" s="241">
        <v>317959.66666666669</v>
      </c>
    </row>
    <row r="9" spans="1:10" x14ac:dyDescent="0.3">
      <c r="A9" s="29" t="s">
        <v>57</v>
      </c>
      <c r="B9" s="234">
        <v>9755247</v>
      </c>
      <c r="C9" s="234">
        <v>2900000</v>
      </c>
      <c r="D9" s="234">
        <v>3536973</v>
      </c>
      <c r="E9" s="234">
        <v>5717521.5</v>
      </c>
      <c r="F9" s="234">
        <v>5450418</v>
      </c>
      <c r="G9" s="234">
        <v>5468818</v>
      </c>
      <c r="H9" s="234">
        <v>5426323</v>
      </c>
      <c r="I9" s="241">
        <v>1172797.6666666667</v>
      </c>
    </row>
    <row r="10" spans="1:10" x14ac:dyDescent="0.3">
      <c r="A10" s="29" t="s">
        <v>73</v>
      </c>
      <c r="B10" s="234">
        <v>162174</v>
      </c>
      <c r="C10" s="234">
        <v>0</v>
      </c>
      <c r="D10" s="234">
        <v>22913</v>
      </c>
      <c r="E10" s="234">
        <v>185090.5</v>
      </c>
      <c r="F10" s="234">
        <v>0</v>
      </c>
      <c r="G10" s="234">
        <v>0</v>
      </c>
      <c r="H10" s="234">
        <v>0</v>
      </c>
      <c r="I10" s="241">
        <v>6440.333333333333</v>
      </c>
    </row>
    <row r="11" spans="1:10" ht="15" thickBot="1" x14ac:dyDescent="0.35">
      <c r="A11" s="39" t="s">
        <v>59</v>
      </c>
      <c r="B11" s="235">
        <v>3707407</v>
      </c>
      <c r="C11" s="235">
        <v>1745000</v>
      </c>
      <c r="D11" s="235">
        <v>0</v>
      </c>
      <c r="E11" s="235">
        <v>86654</v>
      </c>
      <c r="F11" s="235">
        <v>0</v>
      </c>
      <c r="G11" s="235">
        <v>6976388</v>
      </c>
      <c r="H11" s="235">
        <v>6922178</v>
      </c>
      <c r="I11" s="242">
        <v>57333.333333333336</v>
      </c>
    </row>
    <row r="12" spans="1:10" s="36" customFormat="1" ht="15" thickBot="1" x14ac:dyDescent="0.35">
      <c r="A12" s="231" t="s">
        <v>63</v>
      </c>
      <c r="B12" s="237">
        <f t="shared" ref="B12:I12" si="0">SUM(B5:B11)</f>
        <v>18149602</v>
      </c>
      <c r="C12" s="237">
        <f t="shared" si="0"/>
        <v>6200000</v>
      </c>
      <c r="D12" s="237">
        <f t="shared" si="0"/>
        <v>5599267</v>
      </c>
      <c r="E12" s="237">
        <f t="shared" si="0"/>
        <v>8482785.5</v>
      </c>
      <c r="F12" s="237">
        <f t="shared" si="0"/>
        <v>7602950</v>
      </c>
      <c r="G12" s="237">
        <f t="shared" si="0"/>
        <v>16159016</v>
      </c>
      <c r="H12" s="237">
        <f t="shared" si="0"/>
        <v>16033453</v>
      </c>
      <c r="I12" s="238">
        <f t="shared" si="0"/>
        <v>2168978.666666667</v>
      </c>
    </row>
    <row r="13" spans="1:10" x14ac:dyDescent="0.3">
      <c r="A13" s="18" t="s">
        <v>60</v>
      </c>
      <c r="B13" s="236">
        <v>872159</v>
      </c>
      <c r="C13" s="236">
        <v>1123000</v>
      </c>
      <c r="D13" s="236">
        <v>106063</v>
      </c>
      <c r="E13" s="236">
        <v>455769</v>
      </c>
      <c r="F13" s="236">
        <v>106063</v>
      </c>
      <c r="G13" s="236">
        <v>1395926</v>
      </c>
      <c r="H13" s="236">
        <v>1385079</v>
      </c>
      <c r="I13" s="243">
        <v>227337</v>
      </c>
    </row>
    <row r="14" spans="1:10" x14ac:dyDescent="0.3">
      <c r="A14" s="29" t="s">
        <v>70</v>
      </c>
      <c r="B14" s="234">
        <v>1128581</v>
      </c>
      <c r="C14" s="234">
        <v>85000</v>
      </c>
      <c r="D14" s="234">
        <v>21387</v>
      </c>
      <c r="E14" s="234">
        <v>32337.5</v>
      </c>
      <c r="F14" s="234">
        <v>21387</v>
      </c>
      <c r="G14" s="234">
        <v>79237</v>
      </c>
      <c r="H14" s="234">
        <v>78621</v>
      </c>
      <c r="I14" s="241">
        <v>64.333333333333329</v>
      </c>
    </row>
    <row r="15" spans="1:10" ht="15" thickBot="1" x14ac:dyDescent="0.35">
      <c r="A15" s="39" t="s">
        <v>75</v>
      </c>
      <c r="B15" s="235">
        <v>92353</v>
      </c>
      <c r="C15" s="235">
        <v>250000</v>
      </c>
      <c r="D15" s="235">
        <v>6405</v>
      </c>
      <c r="E15" s="235">
        <v>177823.5</v>
      </c>
      <c r="F15" s="235">
        <v>19521</v>
      </c>
      <c r="G15" s="235">
        <v>39388</v>
      </c>
      <c r="H15" s="235">
        <v>39082</v>
      </c>
      <c r="I15" s="242">
        <v>128950.66666666667</v>
      </c>
    </row>
    <row r="16" spans="1:10" ht="15" thickBot="1" x14ac:dyDescent="0.35">
      <c r="A16" s="231" t="s">
        <v>64</v>
      </c>
      <c r="B16" s="237">
        <f>SUM(B13:B15)</f>
        <v>2093093</v>
      </c>
      <c r="C16" s="237">
        <f t="shared" ref="C16" si="1">SUM(C13:C15)</f>
        <v>1458000</v>
      </c>
      <c r="D16" s="237">
        <f t="shared" ref="D16" si="2">SUM(D13:D15)</f>
        <v>133855</v>
      </c>
      <c r="E16" s="237">
        <f t="shared" ref="E16" si="3">SUM(E13:E15)</f>
        <v>665930</v>
      </c>
      <c r="F16" s="237">
        <f t="shared" ref="F16" si="4">SUM(F13:F15)</f>
        <v>146971</v>
      </c>
      <c r="G16" s="237">
        <f t="shared" ref="G16" si="5">SUM(G13:G15)</f>
        <v>1514551</v>
      </c>
      <c r="H16" s="237">
        <f t="shared" ref="H16" si="6">SUM(H13:H15)</f>
        <v>1502782</v>
      </c>
      <c r="I16" s="238">
        <f t="shared" ref="I16" si="7">SUM(I13:I15)</f>
        <v>356352</v>
      </c>
      <c r="J16" s="36"/>
    </row>
    <row r="17" spans="1:10" ht="15" thickBot="1" x14ac:dyDescent="0.35">
      <c r="A17" s="246" t="s">
        <v>50</v>
      </c>
      <c r="B17" s="252">
        <f>+B12+B16</f>
        <v>20242695</v>
      </c>
      <c r="C17" s="252">
        <f t="shared" ref="C17" si="8">+C12+C16</f>
        <v>7658000</v>
      </c>
      <c r="D17" s="252">
        <f t="shared" ref="D17" si="9">+D12+D16</f>
        <v>5733122</v>
      </c>
      <c r="E17" s="252">
        <f t="shared" ref="E17" si="10">+E12+E16</f>
        <v>9148715.5</v>
      </c>
      <c r="F17" s="252">
        <f t="shared" ref="F17" si="11">+F12+F16</f>
        <v>7749921</v>
      </c>
      <c r="G17" s="252">
        <f t="shared" ref="G17" si="12">+G12+G16</f>
        <v>17673567</v>
      </c>
      <c r="H17" s="252">
        <f t="shared" ref="H17" si="13">+H12+H16</f>
        <v>17536235</v>
      </c>
      <c r="I17" s="253">
        <f t="shared" ref="I17" si="14">+I12+I16</f>
        <v>2525330.666666667</v>
      </c>
      <c r="J17" s="36"/>
    </row>
    <row r="18" spans="1:10" x14ac:dyDescent="0.3">
      <c r="A18" s="18" t="s">
        <v>220</v>
      </c>
      <c r="B18" s="236">
        <v>9343</v>
      </c>
      <c r="C18" s="236">
        <v>554</v>
      </c>
      <c r="D18" s="236">
        <v>422</v>
      </c>
      <c r="E18" s="236">
        <v>2379</v>
      </c>
      <c r="F18" s="236">
        <v>548</v>
      </c>
      <c r="G18" s="236">
        <v>2791</v>
      </c>
      <c r="H18" s="236">
        <v>3580</v>
      </c>
      <c r="I18" s="243">
        <v>2773</v>
      </c>
    </row>
    <row r="19" spans="1:10" x14ac:dyDescent="0.3">
      <c r="A19" s="29" t="s">
        <v>221</v>
      </c>
      <c r="B19" s="234">
        <v>2777</v>
      </c>
      <c r="C19" s="234">
        <v>711</v>
      </c>
      <c r="D19" s="234">
        <v>579</v>
      </c>
      <c r="E19" s="234">
        <v>2149</v>
      </c>
      <c r="F19" s="234">
        <v>1015</v>
      </c>
      <c r="G19" s="234">
        <v>747</v>
      </c>
      <c r="H19" s="234">
        <v>490</v>
      </c>
      <c r="I19" s="241">
        <v>1840</v>
      </c>
    </row>
    <row r="20" spans="1:10" ht="15" thickBot="1" x14ac:dyDescent="0.35">
      <c r="A20" s="79" t="s">
        <v>222</v>
      </c>
      <c r="B20" s="244">
        <v>4</v>
      </c>
      <c r="C20" s="244">
        <v>3</v>
      </c>
      <c r="D20" s="244">
        <v>2</v>
      </c>
      <c r="E20" s="244">
        <v>5</v>
      </c>
      <c r="F20" s="244">
        <v>2</v>
      </c>
      <c r="G20" s="244">
        <v>2</v>
      </c>
      <c r="H20" s="244">
        <v>2</v>
      </c>
      <c r="I20" s="245">
        <v>7</v>
      </c>
    </row>
    <row r="21" spans="1:10" ht="15" thickBot="1" x14ac:dyDescent="0.35"/>
    <row r="22" spans="1:10" ht="15.75" thickBot="1" x14ac:dyDescent="0.3">
      <c r="A22" s="354" t="s">
        <v>66</v>
      </c>
      <c r="B22" s="355"/>
      <c r="C22" s="355"/>
      <c r="D22" s="355"/>
      <c r="E22" s="355"/>
      <c r="F22" s="355"/>
      <c r="G22" s="355"/>
      <c r="H22" s="355"/>
      <c r="I22" s="356"/>
    </row>
    <row r="23" spans="1:10" x14ac:dyDescent="0.3">
      <c r="A23" s="18" t="s">
        <v>51</v>
      </c>
      <c r="B23" s="64">
        <f>+B5/B$17</f>
        <v>5.0254326313764051E-2</v>
      </c>
      <c r="C23" s="64">
        <f t="shared" ref="C23:I23" si="15">+C5/C$17</f>
        <v>8.4225646382867586E-2</v>
      </c>
      <c r="D23" s="64">
        <f t="shared" si="15"/>
        <v>9.3036220056018346E-2</v>
      </c>
      <c r="E23" s="64">
        <f t="shared" si="15"/>
        <v>9.4446810593246666E-2</v>
      </c>
      <c r="F23" s="64">
        <f t="shared" si="15"/>
        <v>6.8824959635072402E-2</v>
      </c>
      <c r="G23" s="64">
        <f t="shared" si="15"/>
        <v>3.177191112580726E-2</v>
      </c>
      <c r="H23" s="64">
        <f t="shared" si="15"/>
        <v>3.1771928238872253E-2</v>
      </c>
      <c r="I23" s="64">
        <f t="shared" si="15"/>
        <v>0.1320031752937437</v>
      </c>
    </row>
    <row r="24" spans="1:10" ht="15" x14ac:dyDescent="0.25">
      <c r="A24" s="29" t="s">
        <v>53</v>
      </c>
      <c r="B24" s="208">
        <f>+B6/B$17</f>
        <v>3.6611725859624915E-3</v>
      </c>
      <c r="C24" s="208">
        <f t="shared" ref="C24:I24" si="16">+C6/C$17</f>
        <v>4.2439279185165837E-2</v>
      </c>
      <c r="D24" s="208">
        <f t="shared" si="16"/>
        <v>8.0211096153195421E-3</v>
      </c>
      <c r="E24" s="208">
        <f t="shared" si="16"/>
        <v>9.5669714508009353E-3</v>
      </c>
      <c r="F24" s="208">
        <f t="shared" si="16"/>
        <v>2.0379949679487055E-2</v>
      </c>
      <c r="G24" s="208">
        <f t="shared" si="16"/>
        <v>1.6712528942233336E-3</v>
      </c>
      <c r="H24" s="208">
        <f t="shared" si="16"/>
        <v>1.6712823476647068E-3</v>
      </c>
      <c r="I24" s="208">
        <f t="shared" si="16"/>
        <v>3.1610909832006158E-2</v>
      </c>
    </row>
    <row r="25" spans="1:10" x14ac:dyDescent="0.3">
      <c r="A25" s="29" t="s">
        <v>54</v>
      </c>
      <c r="B25" s="208">
        <f>+B7/B$17</f>
        <v>0.10075219727412778</v>
      </c>
      <c r="C25" s="208">
        <f t="shared" ref="C25:I25" si="17">+C7/C$17</f>
        <v>2.8728127448419953E-2</v>
      </c>
      <c r="D25" s="208">
        <f t="shared" si="17"/>
        <v>4.191782418026339E-3</v>
      </c>
      <c r="E25" s="208">
        <f t="shared" si="17"/>
        <v>4.5774568025423894E-2</v>
      </c>
      <c r="F25" s="208">
        <f t="shared" si="17"/>
        <v>3.2550009219448816E-3</v>
      </c>
      <c r="G25" s="208">
        <f t="shared" si="17"/>
        <v>0.16841959520678537</v>
      </c>
      <c r="H25" s="208">
        <f t="shared" si="17"/>
        <v>0.16841956098330116</v>
      </c>
      <c r="I25" s="208">
        <f t="shared" si="17"/>
        <v>7.9699661773666067E-2</v>
      </c>
    </row>
    <row r="26" spans="1:10" ht="15" x14ac:dyDescent="0.25">
      <c r="A26" s="29" t="s">
        <v>55</v>
      </c>
      <c r="B26" s="208">
        <f>+B8/B$17</f>
        <v>6.885856848606374E-2</v>
      </c>
      <c r="C26" s="208">
        <f t="shared" ref="C26:I26" si="18">+C8/C$17</f>
        <v>4.7662575084878561E-2</v>
      </c>
      <c r="D26" s="208">
        <f t="shared" si="18"/>
        <v>0.25046998825421823</v>
      </c>
      <c r="E26" s="208">
        <f t="shared" si="18"/>
        <v>0.12276570410348862</v>
      </c>
      <c r="F26" s="208">
        <f t="shared" si="18"/>
        <v>0.18528898552643311</v>
      </c>
      <c r="G26" s="208">
        <f t="shared" si="18"/>
        <v>8.2708261439244264E-3</v>
      </c>
      <c r="H26" s="208">
        <f t="shared" si="18"/>
        <v>8.2708175386563883E-3</v>
      </c>
      <c r="I26" s="208">
        <f t="shared" si="18"/>
        <v>0.12590813189876651</v>
      </c>
    </row>
    <row r="27" spans="1:10" ht="15" x14ac:dyDescent="0.25">
      <c r="A27" s="29" t="s">
        <v>67</v>
      </c>
      <c r="B27" s="208">
        <f>+B9/B$17</f>
        <v>0.48191443876420603</v>
      </c>
      <c r="C27" s="208">
        <f t="shared" ref="C27:I27" si="19">+C9/C$17</f>
        <v>0.37868895272917213</v>
      </c>
      <c r="D27" s="208">
        <f t="shared" si="19"/>
        <v>0.61693663592018455</v>
      </c>
      <c r="E27" s="208">
        <f t="shared" si="19"/>
        <v>0.62495347024399217</v>
      </c>
      <c r="F27" s="208">
        <f t="shared" si="19"/>
        <v>0.70328691092464035</v>
      </c>
      <c r="G27" s="208">
        <f t="shared" si="19"/>
        <v>0.30943487525749613</v>
      </c>
      <c r="H27" s="208">
        <f t="shared" si="19"/>
        <v>0.30943489295165127</v>
      </c>
      <c r="I27" s="208">
        <f t="shared" si="19"/>
        <v>0.46441350518849545</v>
      </c>
    </row>
    <row r="28" spans="1:10" x14ac:dyDescent="0.3">
      <c r="A28" s="29" t="s">
        <v>58</v>
      </c>
      <c r="B28" s="208">
        <f t="shared" ref="B28:I28" si="20">+B10/B$17</f>
        <v>8.0114826607820752E-3</v>
      </c>
      <c r="C28" s="208">
        <f t="shared" si="20"/>
        <v>0</v>
      </c>
      <c r="D28" s="208">
        <f t="shared" si="20"/>
        <v>3.9966008049366472E-3</v>
      </c>
      <c r="E28" s="208">
        <f t="shared" si="20"/>
        <v>2.023131006751713E-2</v>
      </c>
      <c r="F28" s="208">
        <f t="shared" si="20"/>
        <v>0</v>
      </c>
      <c r="G28" s="208">
        <f t="shared" si="20"/>
        <v>0</v>
      </c>
      <c r="H28" s="208">
        <f t="shared" si="20"/>
        <v>0</v>
      </c>
      <c r="I28" s="208">
        <f t="shared" si="20"/>
        <v>2.5502930837308165E-3</v>
      </c>
    </row>
    <row r="29" spans="1:10" ht="15.75" thickBot="1" x14ac:dyDescent="0.3">
      <c r="A29" s="29" t="s">
        <v>59</v>
      </c>
      <c r="B29" s="208">
        <f t="shared" ref="B29:B35" si="21">+B11/B$17</f>
        <v>0.18314789606818657</v>
      </c>
      <c r="C29" s="208">
        <f t="shared" ref="C29:I29" si="22">+C11/C$17</f>
        <v>0.22786628362496736</v>
      </c>
      <c r="D29" s="208">
        <f t="shared" si="22"/>
        <v>0</v>
      </c>
      <c r="E29" s="208">
        <f t="shared" si="22"/>
        <v>9.4717121764252045E-3</v>
      </c>
      <c r="F29" s="208">
        <f t="shared" si="22"/>
        <v>0</v>
      </c>
      <c r="G29" s="208">
        <f t="shared" si="22"/>
        <v>0.39473570898279903</v>
      </c>
      <c r="H29" s="208">
        <f t="shared" si="22"/>
        <v>0.39473570010894588</v>
      </c>
      <c r="I29" s="208">
        <f t="shared" si="22"/>
        <v>2.2703297469163112E-2</v>
      </c>
    </row>
    <row r="30" spans="1:10" ht="15.75" thickBot="1" x14ac:dyDescent="0.3">
      <c r="A30" s="195" t="s">
        <v>63</v>
      </c>
      <c r="B30" s="215">
        <f t="shared" si="21"/>
        <v>0.89660008215309273</v>
      </c>
      <c r="C30" s="215">
        <f t="shared" ref="C30:I30" si="23">+C12/C$17</f>
        <v>0.80961086445547137</v>
      </c>
      <c r="D30" s="215">
        <f t="shared" si="23"/>
        <v>0.97665233706870358</v>
      </c>
      <c r="E30" s="215">
        <f t="shared" si="23"/>
        <v>0.92721054666089464</v>
      </c>
      <c r="F30" s="215">
        <f t="shared" si="23"/>
        <v>0.98103580668757784</v>
      </c>
      <c r="G30" s="215">
        <f t="shared" si="23"/>
        <v>0.91430416961103556</v>
      </c>
      <c r="H30" s="215">
        <f t="shared" si="23"/>
        <v>0.91430418216909159</v>
      </c>
      <c r="I30" s="215">
        <f t="shared" si="23"/>
        <v>0.85888897453957191</v>
      </c>
    </row>
    <row r="31" spans="1:10" x14ac:dyDescent="0.3">
      <c r="A31" s="29" t="s">
        <v>60</v>
      </c>
      <c r="B31" s="64">
        <f t="shared" si="21"/>
        <v>4.3085122806029531E-2</v>
      </c>
      <c r="C31" s="64">
        <f t="shared" ref="C31:I31" si="24">+C13/C$17</f>
        <v>0.14664403238443458</v>
      </c>
      <c r="D31" s="64">
        <f t="shared" si="24"/>
        <v>1.8500042385283272E-2</v>
      </c>
      <c r="E31" s="64">
        <f t="shared" si="24"/>
        <v>4.9817813221976349E-2</v>
      </c>
      <c r="F31" s="64">
        <f t="shared" si="24"/>
        <v>1.3685687892818521E-2</v>
      </c>
      <c r="G31" s="64">
        <f t="shared" si="24"/>
        <v>7.8983829353746191E-2</v>
      </c>
      <c r="H31" s="64">
        <f t="shared" si="24"/>
        <v>7.8983829767336033E-2</v>
      </c>
      <c r="I31" s="64">
        <f t="shared" si="24"/>
        <v>9.0022666338612806E-2</v>
      </c>
    </row>
    <row r="32" spans="1:10" x14ac:dyDescent="0.3">
      <c r="A32" s="29" t="s">
        <v>61</v>
      </c>
      <c r="B32" s="208">
        <f t="shared" si="21"/>
        <v>5.575250726249642E-2</v>
      </c>
      <c r="C32" s="208">
        <f t="shared" ref="C32:I32" si="25">+C14/C$17</f>
        <v>1.1099503786889528E-2</v>
      </c>
      <c r="D32" s="208">
        <f t="shared" si="25"/>
        <v>3.7304282029930638E-3</v>
      </c>
      <c r="E32" s="208">
        <f t="shared" si="25"/>
        <v>3.5346492084052674E-3</v>
      </c>
      <c r="F32" s="208">
        <f t="shared" si="25"/>
        <v>2.7596410337602153E-3</v>
      </c>
      <c r="G32" s="208">
        <f t="shared" si="25"/>
        <v>4.4833620739944575E-3</v>
      </c>
      <c r="H32" s="208">
        <f t="shared" si="25"/>
        <v>4.4833454843642324E-3</v>
      </c>
      <c r="I32" s="208">
        <f t="shared" si="25"/>
        <v>2.5475211695049303E-5</v>
      </c>
    </row>
    <row r="33" spans="1:9" ht="15" thickBot="1" x14ac:dyDescent="0.35">
      <c r="A33" s="29" t="s">
        <v>62</v>
      </c>
      <c r="B33" s="209">
        <f t="shared" si="21"/>
        <v>4.5622877783812873E-3</v>
      </c>
      <c r="C33" s="209">
        <f t="shared" ref="C33:I33" si="26">+C15/C$17</f>
        <v>3.2645599373204492E-2</v>
      </c>
      <c r="D33" s="209">
        <f t="shared" si="26"/>
        <v>1.1171923430200858E-3</v>
      </c>
      <c r="E33" s="209">
        <f t="shared" si="26"/>
        <v>1.9436990908723743E-2</v>
      </c>
      <c r="F33" s="209">
        <f t="shared" si="26"/>
        <v>2.5188643858434171E-3</v>
      </c>
      <c r="G33" s="209">
        <f t="shared" si="26"/>
        <v>2.2286389612238434E-3</v>
      </c>
      <c r="H33" s="209">
        <f t="shared" si="26"/>
        <v>2.2286425792081366E-3</v>
      </c>
      <c r="I33" s="209">
        <f t="shared" si="26"/>
        <v>5.1062883910120281E-2</v>
      </c>
    </row>
    <row r="34" spans="1:9" ht="15" thickBot="1" x14ac:dyDescent="0.35">
      <c r="A34" s="153" t="s">
        <v>64</v>
      </c>
      <c r="B34" s="215">
        <f t="shared" si="21"/>
        <v>0.10339991784690725</v>
      </c>
      <c r="C34" s="215">
        <f t="shared" ref="C34:I34" si="27">+C16/C$17</f>
        <v>0.1903891355445286</v>
      </c>
      <c r="D34" s="215">
        <f t="shared" si="27"/>
        <v>2.334766293129642E-2</v>
      </c>
      <c r="E34" s="215">
        <f t="shared" si="27"/>
        <v>7.2789453339105359E-2</v>
      </c>
      <c r="F34" s="215">
        <f t="shared" si="27"/>
        <v>1.8964193312422151E-2</v>
      </c>
      <c r="G34" s="215">
        <f t="shared" si="27"/>
        <v>8.5695830388964486E-2</v>
      </c>
      <c r="H34" s="215">
        <f t="shared" si="27"/>
        <v>8.5695817830908405E-2</v>
      </c>
      <c r="I34" s="215">
        <f t="shared" si="27"/>
        <v>0.14111102546042814</v>
      </c>
    </row>
    <row r="35" spans="1:9" ht="15" thickBot="1" x14ac:dyDescent="0.35">
      <c r="A35" s="232" t="s">
        <v>50</v>
      </c>
      <c r="B35" s="217">
        <f t="shared" si="21"/>
        <v>1</v>
      </c>
      <c r="C35" s="217">
        <f t="shared" ref="C35:I35" si="28">+C17/C$17</f>
        <v>1</v>
      </c>
      <c r="D35" s="217">
        <f t="shared" si="28"/>
        <v>1</v>
      </c>
      <c r="E35" s="217">
        <f t="shared" si="28"/>
        <v>1</v>
      </c>
      <c r="F35" s="217">
        <f t="shared" si="28"/>
        <v>1</v>
      </c>
      <c r="G35" s="217">
        <f t="shared" si="28"/>
        <v>1</v>
      </c>
      <c r="H35" s="217">
        <f t="shared" si="28"/>
        <v>1</v>
      </c>
      <c r="I35" s="217">
        <f t="shared" si="28"/>
        <v>1</v>
      </c>
    </row>
    <row r="36" spans="1:9" x14ac:dyDescent="0.3">
      <c r="A36" s="69" t="s">
        <v>206</v>
      </c>
      <c r="B36" s="65"/>
      <c r="C36" s="65"/>
      <c r="D36" s="65"/>
      <c r="E36" s="65"/>
      <c r="F36" s="65"/>
      <c r="G36" s="65"/>
    </row>
    <row r="37" spans="1:9" x14ac:dyDescent="0.3">
      <c r="A37" s="69" t="s">
        <v>207</v>
      </c>
      <c r="B37" s="65"/>
      <c r="C37" s="65"/>
      <c r="D37" s="65"/>
      <c r="E37" s="65"/>
      <c r="F37" s="65"/>
      <c r="G37" s="65"/>
    </row>
    <row r="38" spans="1:9" x14ac:dyDescent="0.3">
      <c r="A38" s="41" t="s">
        <v>513</v>
      </c>
      <c r="B38" s="65"/>
      <c r="C38" s="65"/>
      <c r="D38" s="65"/>
      <c r="E38" s="65"/>
      <c r="F38" s="65"/>
      <c r="G38" s="65"/>
    </row>
    <row r="39" spans="1:9" x14ac:dyDescent="0.3">
      <c r="B39" s="65"/>
      <c r="C39" s="65"/>
      <c r="D39" s="65"/>
      <c r="E39" s="65"/>
      <c r="F39" s="65"/>
      <c r="G39" s="65"/>
    </row>
  </sheetData>
  <mergeCells count="2">
    <mergeCell ref="A1:I1"/>
    <mergeCell ref="A22:I22"/>
  </mergeCells>
  <hyperlinks>
    <hyperlink ref="A1:H1" location="CONTENIDO!A1" display="EMPRESAS DE TRANSPORTE AÉREO  CARGA  - COSTOS DE OPERACIÓN POR TIPO DE AERONAVE -   I SEMESTRE DE 201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2" workbookViewId="0">
      <selection activeCell="E19" sqref="E19"/>
    </sheetView>
  </sheetViews>
  <sheetFormatPr baseColWidth="10" defaultColWidth="10.90625" defaultRowHeight="14.4" x14ac:dyDescent="0.3"/>
  <cols>
    <col min="1" max="1" width="27.1796875" style="33" customWidth="1"/>
    <col min="2" max="2" width="11.6328125" style="33" customWidth="1"/>
    <col min="3" max="4" width="11.453125" style="33" customWidth="1"/>
    <col min="5" max="5" width="11.6328125" style="33" customWidth="1"/>
    <col min="6" max="16384" width="10.90625" style="5"/>
  </cols>
  <sheetData>
    <row r="1" spans="1:6" x14ac:dyDescent="0.3">
      <c r="A1" s="360" t="s">
        <v>78</v>
      </c>
      <c r="B1" s="361"/>
      <c r="C1" s="361"/>
      <c r="D1" s="361"/>
      <c r="E1" s="361"/>
      <c r="F1" s="65"/>
    </row>
    <row r="2" spans="1:6" ht="15" thickBot="1" x14ac:dyDescent="0.35">
      <c r="A2" s="362" t="s">
        <v>510</v>
      </c>
      <c r="B2" s="363"/>
      <c r="C2" s="363"/>
      <c r="D2" s="363"/>
      <c r="E2" s="363"/>
      <c r="F2" s="65"/>
    </row>
    <row r="3" spans="1:6" ht="15" thickBot="1" x14ac:dyDescent="0.35">
      <c r="A3" s="249" t="s">
        <v>194</v>
      </c>
      <c r="B3" s="250" t="s">
        <v>216</v>
      </c>
      <c r="C3" s="250" t="s">
        <v>217</v>
      </c>
      <c r="D3" s="250" t="s">
        <v>217</v>
      </c>
      <c r="E3" s="251" t="s">
        <v>216</v>
      </c>
    </row>
    <row r="4" spans="1:6" ht="15" thickBot="1" x14ac:dyDescent="0.35">
      <c r="A4" s="230" t="s">
        <v>0</v>
      </c>
      <c r="B4" s="269" t="s">
        <v>21</v>
      </c>
      <c r="C4" s="269" t="s">
        <v>44</v>
      </c>
      <c r="D4" s="269" t="s">
        <v>46</v>
      </c>
      <c r="E4" s="270" t="s">
        <v>47</v>
      </c>
    </row>
    <row r="5" spans="1:6" x14ac:dyDescent="0.3">
      <c r="A5" s="17" t="s">
        <v>71</v>
      </c>
      <c r="B5" s="239">
        <v>608360.5</v>
      </c>
      <c r="C5" s="239">
        <v>469560</v>
      </c>
      <c r="D5" s="239">
        <v>469472</v>
      </c>
      <c r="E5" s="240">
        <v>560348</v>
      </c>
    </row>
    <row r="6" spans="1:6" x14ac:dyDescent="0.3">
      <c r="A6" s="29" t="s">
        <v>52</v>
      </c>
      <c r="B6" s="234">
        <v>0</v>
      </c>
      <c r="C6" s="234">
        <v>0</v>
      </c>
      <c r="D6" s="234">
        <v>0</v>
      </c>
      <c r="E6" s="241">
        <v>0</v>
      </c>
    </row>
    <row r="7" spans="1:6" x14ac:dyDescent="0.3">
      <c r="A7" s="29" t="s">
        <v>72</v>
      </c>
      <c r="B7" s="234">
        <v>108887</v>
      </c>
      <c r="C7" s="234">
        <v>46263</v>
      </c>
      <c r="D7" s="234">
        <v>46254</v>
      </c>
      <c r="E7" s="241">
        <v>90793.5</v>
      </c>
    </row>
    <row r="8" spans="1:6" x14ac:dyDescent="0.3">
      <c r="A8" s="29" t="s">
        <v>54</v>
      </c>
      <c r="B8" s="234">
        <v>68769.5</v>
      </c>
      <c r="C8" s="234">
        <v>113565</v>
      </c>
      <c r="D8" s="234">
        <v>112544</v>
      </c>
      <c r="E8" s="241">
        <v>69440.5</v>
      </c>
    </row>
    <row r="9" spans="1:6" x14ac:dyDescent="0.3">
      <c r="A9" s="29" t="s">
        <v>55</v>
      </c>
      <c r="B9" s="234">
        <v>327351.5</v>
      </c>
      <c r="C9" s="234">
        <v>502445</v>
      </c>
      <c r="D9" s="234">
        <v>502350</v>
      </c>
      <c r="E9" s="241">
        <v>322984.5</v>
      </c>
    </row>
    <row r="10" spans="1:6" x14ac:dyDescent="0.3">
      <c r="A10" s="29" t="s">
        <v>56</v>
      </c>
      <c r="B10" s="234">
        <v>80398</v>
      </c>
      <c r="C10" s="234">
        <v>135491</v>
      </c>
      <c r="D10" s="234">
        <v>135465</v>
      </c>
      <c r="E10" s="241">
        <v>80704</v>
      </c>
    </row>
    <row r="11" spans="1:6" x14ac:dyDescent="0.3">
      <c r="A11" s="29" t="s">
        <v>57</v>
      </c>
      <c r="B11" s="234">
        <v>849610</v>
      </c>
      <c r="C11" s="234">
        <v>1909048</v>
      </c>
      <c r="D11" s="234">
        <v>1033328</v>
      </c>
      <c r="E11" s="241">
        <v>655073.5</v>
      </c>
    </row>
    <row r="12" spans="1:6" x14ac:dyDescent="0.3">
      <c r="A12" s="29" t="s">
        <v>73</v>
      </c>
      <c r="B12" s="234">
        <v>0</v>
      </c>
      <c r="C12" s="234">
        <v>0</v>
      </c>
      <c r="D12" s="234">
        <v>0</v>
      </c>
      <c r="E12" s="241">
        <v>12753.5</v>
      </c>
    </row>
    <row r="13" spans="1:6" ht="15" thickBot="1" x14ac:dyDescent="0.35">
      <c r="A13" s="39" t="s">
        <v>59</v>
      </c>
      <c r="B13" s="235">
        <v>299226</v>
      </c>
      <c r="C13" s="235">
        <v>0</v>
      </c>
      <c r="D13" s="235">
        <v>0</v>
      </c>
      <c r="E13" s="242">
        <v>235043.5</v>
      </c>
    </row>
    <row r="14" spans="1:6" ht="15" thickBot="1" x14ac:dyDescent="0.35">
      <c r="A14" s="246" t="s">
        <v>76</v>
      </c>
      <c r="B14" s="252">
        <f>SUM(B5:B13)</f>
        <v>2342602.5</v>
      </c>
      <c r="C14" s="252">
        <f t="shared" ref="C14" si="0">SUM(C5:C13)</f>
        <v>3176372</v>
      </c>
      <c r="D14" s="252">
        <f t="shared" ref="D14" si="1">SUM(D5:D13)</f>
        <v>2299413</v>
      </c>
      <c r="E14" s="253">
        <f t="shared" ref="E14" si="2">SUM(E5:E13)</f>
        <v>2027141</v>
      </c>
    </row>
    <row r="15" spans="1:6" x14ac:dyDescent="0.3">
      <c r="A15" s="18" t="s">
        <v>60</v>
      </c>
      <c r="B15" s="236">
        <v>375869.5</v>
      </c>
      <c r="C15" s="236">
        <v>206831</v>
      </c>
      <c r="D15" s="236">
        <v>206792</v>
      </c>
      <c r="E15" s="243">
        <v>377568</v>
      </c>
    </row>
    <row r="16" spans="1:6" x14ac:dyDescent="0.3">
      <c r="A16" s="29" t="s">
        <v>70</v>
      </c>
      <c r="B16" s="234">
        <v>19457.5</v>
      </c>
      <c r="C16" s="234">
        <v>0</v>
      </c>
      <c r="D16" s="234">
        <v>0</v>
      </c>
      <c r="E16" s="241">
        <v>24808.5</v>
      </c>
    </row>
    <row r="17" spans="1:5" ht="15" thickBot="1" x14ac:dyDescent="0.35">
      <c r="A17" s="39" t="s">
        <v>62</v>
      </c>
      <c r="B17" s="235">
        <v>541699.5</v>
      </c>
      <c r="C17" s="235">
        <v>839874</v>
      </c>
      <c r="D17" s="235">
        <v>839716</v>
      </c>
      <c r="E17" s="242">
        <v>104807.5</v>
      </c>
    </row>
    <row r="18" spans="1:5" ht="15" thickBot="1" x14ac:dyDescent="0.35">
      <c r="A18" s="246" t="s">
        <v>77</v>
      </c>
      <c r="B18" s="252">
        <f>SUM(B15:B17)</f>
        <v>937026.5</v>
      </c>
      <c r="C18" s="252">
        <f t="shared" ref="C18" si="3">SUM(C15:C17)</f>
        <v>1046705</v>
      </c>
      <c r="D18" s="252">
        <f t="shared" ref="D18" si="4">SUM(D15:D17)</f>
        <v>1046508</v>
      </c>
      <c r="E18" s="253">
        <f t="shared" ref="E18" si="5">SUM(E15:E17)</f>
        <v>507184</v>
      </c>
    </row>
    <row r="19" spans="1:5" ht="15" thickBot="1" x14ac:dyDescent="0.35">
      <c r="A19" s="271" t="s">
        <v>50</v>
      </c>
      <c r="B19" s="272">
        <f>+B14+B18</f>
        <v>3279629</v>
      </c>
      <c r="C19" s="272">
        <f t="shared" ref="C19" si="6">+C14+C18</f>
        <v>4223077</v>
      </c>
      <c r="D19" s="272">
        <f t="shared" ref="D19" si="7">+D14+D18</f>
        <v>3345921</v>
      </c>
      <c r="E19" s="273">
        <f t="shared" ref="E19" si="8">+E14+E18</f>
        <v>2534325</v>
      </c>
    </row>
    <row r="20" spans="1:5" x14ac:dyDescent="0.3">
      <c r="A20" s="18" t="s">
        <v>220</v>
      </c>
      <c r="B20" s="236">
        <v>7226</v>
      </c>
      <c r="C20" s="236">
        <v>332</v>
      </c>
      <c r="D20" s="236">
        <v>483</v>
      </c>
      <c r="E20" s="243">
        <v>3377</v>
      </c>
    </row>
    <row r="21" spans="1:5" x14ac:dyDescent="0.3">
      <c r="A21" s="29" t="s">
        <v>221</v>
      </c>
      <c r="B21" s="234">
        <v>5800</v>
      </c>
      <c r="C21" s="234">
        <v>146</v>
      </c>
      <c r="D21" s="234">
        <v>425</v>
      </c>
      <c r="E21" s="241">
        <v>3671</v>
      </c>
    </row>
    <row r="22" spans="1:5" ht="15" thickBot="1" x14ac:dyDescent="0.35">
      <c r="A22" s="79" t="s">
        <v>222</v>
      </c>
      <c r="B22" s="244">
        <v>18</v>
      </c>
      <c r="C22" s="244">
        <v>1</v>
      </c>
      <c r="D22" s="244">
        <v>4</v>
      </c>
      <c r="E22" s="245">
        <v>10</v>
      </c>
    </row>
    <row r="23" spans="1:5" ht="15" thickBot="1" x14ac:dyDescent="0.35"/>
    <row r="24" spans="1:5" ht="15.75" thickBot="1" x14ac:dyDescent="0.3">
      <c r="A24" s="357" t="s">
        <v>66</v>
      </c>
      <c r="B24" s="358"/>
      <c r="C24" s="358"/>
      <c r="D24" s="358"/>
      <c r="E24" s="359"/>
    </row>
    <row r="25" spans="1:5" x14ac:dyDescent="0.3">
      <c r="A25" s="18" t="s">
        <v>51</v>
      </c>
      <c r="B25" s="38">
        <f t="shared" ref="B25:B37" si="9">+B5/B$19</f>
        <v>0.18549674368655722</v>
      </c>
      <c r="C25" s="38">
        <f t="shared" ref="C25:E25" si="10">+C5/C$19</f>
        <v>0.11118906901294956</v>
      </c>
      <c r="D25" s="38">
        <f t="shared" si="10"/>
        <v>0.14031174077331773</v>
      </c>
      <c r="E25" s="38">
        <f t="shared" si="10"/>
        <v>0.22110344963649098</v>
      </c>
    </row>
    <row r="26" spans="1:5" x14ac:dyDescent="0.3">
      <c r="A26" s="29" t="s">
        <v>52</v>
      </c>
      <c r="B26" s="28">
        <f t="shared" si="9"/>
        <v>0</v>
      </c>
      <c r="C26" s="28">
        <f t="shared" ref="C26:E26" si="11">+C6/C$19</f>
        <v>0</v>
      </c>
      <c r="D26" s="28">
        <f t="shared" si="11"/>
        <v>0</v>
      </c>
      <c r="E26" s="28">
        <f t="shared" si="11"/>
        <v>0</v>
      </c>
    </row>
    <row r="27" spans="1:5" ht="15" x14ac:dyDescent="0.25">
      <c r="A27" s="29" t="s">
        <v>53</v>
      </c>
      <c r="B27" s="28">
        <f t="shared" si="9"/>
        <v>3.3201011455868942E-2</v>
      </c>
      <c r="C27" s="28">
        <f t="shared" ref="C27:E27" si="12">+C7/C$19</f>
        <v>1.095480854362826E-2</v>
      </c>
      <c r="D27" s="28">
        <f t="shared" si="12"/>
        <v>1.3823996442235188E-2</v>
      </c>
      <c r="E27" s="28">
        <f t="shared" si="12"/>
        <v>3.5825515669852918E-2</v>
      </c>
    </row>
    <row r="28" spans="1:5" x14ac:dyDescent="0.3">
      <c r="A28" s="29" t="s">
        <v>54</v>
      </c>
      <c r="B28" s="28">
        <f t="shared" si="9"/>
        <v>2.0968682738199962E-2</v>
      </c>
      <c r="C28" s="28">
        <f t="shared" ref="C28:E28" si="13">+C8/C$19</f>
        <v>2.6891529564817312E-2</v>
      </c>
      <c r="D28" s="28">
        <f t="shared" si="13"/>
        <v>3.3636179694619212E-2</v>
      </c>
      <c r="E28" s="28">
        <f t="shared" si="13"/>
        <v>2.739999802708808E-2</v>
      </c>
    </row>
    <row r="29" spans="1:5" ht="15" x14ac:dyDescent="0.25">
      <c r="A29" s="29" t="s">
        <v>55</v>
      </c>
      <c r="B29" s="28">
        <f t="shared" si="9"/>
        <v>9.9813576474656121E-2</v>
      </c>
      <c r="C29" s="28">
        <f t="shared" ref="C29:E29" si="14">+C9/C$19</f>
        <v>0.11897604519169316</v>
      </c>
      <c r="D29" s="28">
        <f t="shared" si="14"/>
        <v>0.15013803374317564</v>
      </c>
      <c r="E29" s="28">
        <f t="shared" si="14"/>
        <v>0.12744399396288952</v>
      </c>
    </row>
    <row r="30" spans="1:5" ht="15" x14ac:dyDescent="0.25">
      <c r="A30" s="29" t="s">
        <v>56</v>
      </c>
      <c r="B30" s="28">
        <f t="shared" si="9"/>
        <v>2.4514358178928164E-2</v>
      </c>
      <c r="C30" s="28">
        <f t="shared" ref="C30:E30" si="15">+C10/C$19</f>
        <v>3.2083478468424798E-2</v>
      </c>
      <c r="D30" s="28">
        <f t="shared" si="15"/>
        <v>4.0486610413097021E-2</v>
      </c>
      <c r="E30" s="28">
        <f t="shared" si="15"/>
        <v>3.184437670780188E-2</v>
      </c>
    </row>
    <row r="31" spans="1:5" ht="15" x14ac:dyDescent="0.25">
      <c r="A31" s="29" t="s">
        <v>67</v>
      </c>
      <c r="B31" s="28">
        <f t="shared" si="9"/>
        <v>0.25905674086916536</v>
      </c>
      <c r="C31" s="28">
        <f t="shared" ref="C31:E31" si="16">+C11/C$19</f>
        <v>0.45205143074587556</v>
      </c>
      <c r="D31" s="28">
        <f t="shared" si="16"/>
        <v>0.30883215712504869</v>
      </c>
      <c r="E31" s="28">
        <f t="shared" si="16"/>
        <v>0.25848046323971868</v>
      </c>
    </row>
    <row r="32" spans="1:5" x14ac:dyDescent="0.3">
      <c r="A32" s="29" t="s">
        <v>58</v>
      </c>
      <c r="B32" s="28">
        <f t="shared" si="9"/>
        <v>0</v>
      </c>
      <c r="C32" s="28">
        <f t="shared" ref="C32:E32" si="17">+C12/C$19</f>
        <v>0</v>
      </c>
      <c r="D32" s="28">
        <f t="shared" si="17"/>
        <v>0</v>
      </c>
      <c r="E32" s="28">
        <f t="shared" si="17"/>
        <v>5.0323064326793128E-3</v>
      </c>
    </row>
    <row r="33" spans="1:5" ht="15.75" thickBot="1" x14ac:dyDescent="0.3">
      <c r="A33" s="29" t="s">
        <v>59</v>
      </c>
      <c r="B33" s="48">
        <f t="shared" si="9"/>
        <v>9.1237758905046887E-2</v>
      </c>
      <c r="C33" s="48">
        <f t="shared" ref="C33:E33" si="18">+C13/C$19</f>
        <v>0</v>
      </c>
      <c r="D33" s="48">
        <f t="shared" si="18"/>
        <v>0</v>
      </c>
      <c r="E33" s="48">
        <f t="shared" si="18"/>
        <v>9.2744024543024273E-2</v>
      </c>
    </row>
    <row r="34" spans="1:5" ht="15.75" thickBot="1" x14ac:dyDescent="0.3">
      <c r="A34" s="195" t="s">
        <v>63</v>
      </c>
      <c r="B34" s="197">
        <f t="shared" si="9"/>
        <v>0.71428887230842264</v>
      </c>
      <c r="C34" s="197">
        <f t="shared" ref="C34:E34" si="19">+C14/C$19</f>
        <v>0.75214636152738867</v>
      </c>
      <c r="D34" s="197">
        <f t="shared" si="19"/>
        <v>0.68722871819149345</v>
      </c>
      <c r="E34" s="197">
        <f t="shared" si="19"/>
        <v>0.79987412821954562</v>
      </c>
    </row>
    <row r="35" spans="1:5" x14ac:dyDescent="0.3">
      <c r="A35" s="29" t="s">
        <v>60</v>
      </c>
      <c r="B35" s="38">
        <f t="shared" si="9"/>
        <v>0.11460732296244484</v>
      </c>
      <c r="C35" s="38">
        <f t="shared" ref="C35:E35" si="20">+C15/C$19</f>
        <v>4.8976374335585167E-2</v>
      </c>
      <c r="D35" s="38">
        <f t="shared" si="20"/>
        <v>6.180420876643531E-2</v>
      </c>
      <c r="E35" s="38">
        <f t="shared" si="20"/>
        <v>0.14898168151282887</v>
      </c>
    </row>
    <row r="36" spans="1:5" ht="15" x14ac:dyDescent="0.25">
      <c r="A36" s="29" t="s">
        <v>61</v>
      </c>
      <c r="B36" s="28">
        <f t="shared" si="9"/>
        <v>5.9328356957448541E-3</v>
      </c>
      <c r="C36" s="28">
        <f t="shared" ref="C36:E36" si="21">+C16/C$19</f>
        <v>0</v>
      </c>
      <c r="D36" s="28">
        <f t="shared" si="21"/>
        <v>0</v>
      </c>
      <c r="E36" s="28">
        <f t="shared" si="21"/>
        <v>9.7889970702257998E-3</v>
      </c>
    </row>
    <row r="37" spans="1:5" ht="15.75" thickBot="1" x14ac:dyDescent="0.3">
      <c r="A37" s="29" t="s">
        <v>62</v>
      </c>
      <c r="B37" s="48">
        <f t="shared" si="9"/>
        <v>0.16517096903338763</v>
      </c>
      <c r="C37" s="48">
        <f t="shared" ref="C37:E37" si="22">+C17/C$19</f>
        <v>0.19887726413702617</v>
      </c>
      <c r="D37" s="48">
        <f t="shared" si="22"/>
        <v>0.25096707304207122</v>
      </c>
      <c r="E37" s="48">
        <f t="shared" si="22"/>
        <v>4.1355193197399699E-2</v>
      </c>
    </row>
    <row r="38" spans="1:5" ht="15.75" thickBot="1" x14ac:dyDescent="0.3">
      <c r="A38" s="153" t="s">
        <v>64</v>
      </c>
      <c r="B38" s="199">
        <f t="shared" ref="B38:E39" si="23">+B18/B$19</f>
        <v>0.2857111276915773</v>
      </c>
      <c r="C38" s="199">
        <f t="shared" si="23"/>
        <v>0.24785363847261133</v>
      </c>
      <c r="D38" s="199">
        <f t="shared" si="23"/>
        <v>0.31277128180850655</v>
      </c>
      <c r="E38" s="199">
        <f t="shared" si="23"/>
        <v>0.20012587178045435</v>
      </c>
    </row>
    <row r="39" spans="1:5" ht="15.75" thickBot="1" x14ac:dyDescent="0.3">
      <c r="A39" s="232" t="s">
        <v>50</v>
      </c>
      <c r="B39" s="201">
        <f t="shared" si="23"/>
        <v>1</v>
      </c>
      <c r="C39" s="201">
        <f t="shared" si="23"/>
        <v>1</v>
      </c>
      <c r="D39" s="201">
        <f t="shared" si="23"/>
        <v>1</v>
      </c>
      <c r="E39" s="201">
        <f t="shared" si="23"/>
        <v>1</v>
      </c>
    </row>
    <row r="40" spans="1:5" ht="15" x14ac:dyDescent="0.25">
      <c r="A40" s="5"/>
      <c r="B40" s="5"/>
      <c r="C40" s="5"/>
      <c r="D40" s="5"/>
      <c r="E40" s="5"/>
    </row>
    <row r="41" spans="1:5" x14ac:dyDescent="0.3">
      <c r="A41" s="69" t="s">
        <v>218</v>
      </c>
      <c r="B41" s="69"/>
      <c r="C41" s="5"/>
      <c r="D41" s="5"/>
      <c r="E41" s="5"/>
    </row>
    <row r="42" spans="1:5" x14ac:dyDescent="0.3">
      <c r="A42" s="69" t="s">
        <v>219</v>
      </c>
      <c r="B42" s="69"/>
      <c r="C42" s="5"/>
      <c r="D42" s="5"/>
      <c r="E42" s="5"/>
    </row>
    <row r="43" spans="1:5" x14ac:dyDescent="0.3">
      <c r="A43" s="41" t="s">
        <v>513</v>
      </c>
      <c r="B43" s="5"/>
      <c r="C43" s="5"/>
      <c r="D43" s="5"/>
      <c r="E43" s="5"/>
    </row>
    <row r="44" spans="1:5" x14ac:dyDescent="0.3">
      <c r="B44" s="5"/>
      <c r="C44" s="5"/>
      <c r="D44" s="5"/>
      <c r="E44" s="5"/>
    </row>
  </sheetData>
  <sortState ref="A5:R13">
    <sortCondition ref="A5:A13"/>
  </sortState>
  <mergeCells count="3">
    <mergeCell ref="A24:E24"/>
    <mergeCell ref="A1:E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07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AEVVZYF6TF2M-982-14</_dlc_DocId>
    <_dlc_DocIdUrl xmlns="b150946a-e91e-41f5-8b47-a9dbc3d237ee">
      <Url>http://www.aerocivil.gov.co/AAeronautica/Estadisticas/Estadisticas-Financieras/Costos/_layouts/DocIdRedir.aspx?ID=AEVVZYF6TF2M-982-14</Url>
      <Description>AEVVZYF6TF2M-982-14</Description>
    </_dlc_DocIdUrl>
  </documentManagement>
</p:properties>
</file>

<file path=customXml/itemProps1.xml><?xml version="1.0" encoding="utf-8"?>
<ds:datastoreItem xmlns:ds="http://schemas.openxmlformats.org/officeDocument/2006/customXml" ds:itemID="{5429679F-57E1-4ACB-80D9-4C76A68CBDBC}"/>
</file>

<file path=customXml/itemProps2.xml><?xml version="1.0" encoding="utf-8"?>
<ds:datastoreItem xmlns:ds="http://schemas.openxmlformats.org/officeDocument/2006/customXml" ds:itemID="{2E4ACE85-8553-4A09-808F-2AA1670F9D36}"/>
</file>

<file path=customXml/itemProps3.xml><?xml version="1.0" encoding="utf-8"?>
<ds:datastoreItem xmlns:ds="http://schemas.openxmlformats.org/officeDocument/2006/customXml" ds:itemID="{2C12E78C-926D-4C91-9D9E-2A347D330BF3}"/>
</file>

<file path=customXml/itemProps4.xml><?xml version="1.0" encoding="utf-8"?>
<ds:datastoreItem xmlns:ds="http://schemas.openxmlformats.org/officeDocument/2006/customXml" ds:itemID="{2E4ACE85-8553-4A09-808F-2AA1670F9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CONTENIDO</vt:lpstr>
      <vt:lpstr>EMPRESAS - TIPO AERONAVE</vt:lpstr>
      <vt:lpstr>COBERTURA</vt:lpstr>
      <vt:lpstr>GRAFICAS</vt:lpstr>
      <vt:lpstr>PAX REGULAR NACIONAL  II SEM</vt:lpstr>
      <vt:lpstr>PAX-  EXTRAN II SEM </vt:lpstr>
      <vt:lpstr>CARGA -EXTRANJERA II SEM</vt:lpstr>
      <vt:lpstr>CARGA NAL  II SEM 2013</vt:lpstr>
      <vt:lpstr>COMERC. REGIONAL II SEM</vt:lpstr>
      <vt:lpstr>AEROTAXIS II SEM</vt:lpstr>
      <vt:lpstr>TRABAJ AEREOS ESPEC IISEM </vt:lpstr>
      <vt:lpstr>AVIACION AGRICOLA  II SEM 2013</vt:lpstr>
      <vt:lpstr>ESPECIAL DE CARGA  II SEM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II Semestre 2013</dc:title>
  <dc:creator>Maria Nubia Huertas Peña</dc:creator>
  <cp:lastModifiedBy>41680593</cp:lastModifiedBy>
  <dcterms:created xsi:type="dcterms:W3CDTF">2012-04-10T13:43:01Z</dcterms:created>
  <dcterms:modified xsi:type="dcterms:W3CDTF">2014-02-27T21:05:48Z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4f0a001e-53f4-4852-b304-3b80c00c93fe</vt:lpwstr>
  </property>
  <property fmtid="{D5CDD505-2E9C-101B-9397-08002B2CF9AE}" pid="3" name="ContentTypeId">
    <vt:lpwstr>0x0101009975F756529D5344999D0D802AAD6C9A</vt:lpwstr>
  </property>
</Properties>
</file>